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HC TINH GIANG 28.08.2023\"/>
    </mc:Choice>
  </mc:AlternateContent>
  <xr:revisionPtr revIDLastSave="0" documentId="13_ncr:1_{D4CA148E-E062-4E41-A7D8-4EE66119E728}" xr6:coauthVersionLast="45" xr6:coauthVersionMax="47" xr10:uidLastSave="{00000000-0000-0000-0000-000000000000}"/>
  <bookViews>
    <workbookView xWindow="-120" yWindow="-120" windowWidth="29040" windowHeight="15720" tabRatio="841" firstSheet="4" activeTab="11" xr2:uid="{00000000-000D-0000-FFFF-FFFF00000000}"/>
  </bookViews>
  <sheets>
    <sheet name="THONG KE DUONG" sheetId="2" state="hidden" r:id="rId1"/>
    <sheet name="DUONG XA" sheetId="8" state="hidden" r:id="rId2"/>
    <sheet name="chi tieu do thi" sheetId="4" state="hidden" r:id="rId3"/>
    <sheet name="Sheet1" sheetId="7" state="hidden" r:id="rId4"/>
    <sheet name="DUONG XA (2)" sheetId="9" r:id="rId5"/>
    <sheet name="DUONG THON" sheetId="11" r:id="rId6"/>
    <sheet name="TEMP NGO XOM, NOI DONG" sheetId="13" state="hidden" r:id="rId7"/>
    <sheet name="TEMP GIAO THONG-doi ngoai" sheetId="10" state="hidden" r:id="rId8"/>
    <sheet name="Sheet3" sheetId="12" state="hidden" r:id="rId9"/>
    <sheet name="NGO XOM, NOI DONG" sheetId="14" r:id="rId10"/>
    <sheet name="KENH MUONG THUY LOI" sheetId="15" r:id="rId11"/>
    <sheet name="CONG TRINH THUY LOI" sheetId="16" r:id="rId12"/>
    <sheet name="CAP NUOC" sheetId="17" r:id="rId13"/>
    <sheet name="THOAT NUOC" sheetId="18" r:id="rId14"/>
    <sheet name="CAP DIEN" sheetId="19" r:id="rId15"/>
    <sheet name="Sheet5" sheetId="6" state="hidden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0">'[1]PNT-QUOT-#3'!#REF!</definedName>
    <definedName name="\d">'[2]???????-BLDG'!#REF!</definedName>
    <definedName name="\e">'[2]???????-BLDG'!#REF!</definedName>
    <definedName name="\f">'[2]???????-BLDG'!#REF!</definedName>
    <definedName name="\g">'[2]???????-BLDG'!#REF!</definedName>
    <definedName name="\h">'[2]???????-BLDG'!#REF!</definedName>
    <definedName name="\i">'[2]???????-BLDG'!#REF!</definedName>
    <definedName name="\j">'[2]???????-BLDG'!#REF!</definedName>
    <definedName name="\k">'[2]???????-BLDG'!#REF!</definedName>
    <definedName name="\l">'[2]???????-BLDG'!#REF!</definedName>
    <definedName name="\m">'[2]???????-BLDG'!#REF!</definedName>
    <definedName name="\n">'[2]???????-BLDG'!#REF!</definedName>
    <definedName name="\o">'[2]???????-BLDG'!#REF!</definedName>
    <definedName name="\z">'[1]COAT&amp;WRAP-QIOT-#3'!#REF!</definedName>
    <definedName name="__btm10">#REF!</definedName>
    <definedName name="__CON1">#REF!</definedName>
    <definedName name="__CON2">#REF!</definedName>
    <definedName name="__lap1">#REF!</definedName>
    <definedName name="__lap2">#REF!</definedName>
    <definedName name="__NET2">#REF!</definedName>
    <definedName name="_1">#N/A</definedName>
    <definedName name="_1000A01">#N/A</definedName>
    <definedName name="_2">#N/A</definedName>
    <definedName name="_A65700">'[3]MTO REV.2(ARMOR)'!#REF!</definedName>
    <definedName name="_A65800">'[3]MTO REV.2(ARMOR)'!#REF!</definedName>
    <definedName name="_A66000">'[3]MTO REV.2(ARMOR)'!#REF!</definedName>
    <definedName name="_A67000">'[3]MTO REV.2(ARMOR)'!#REF!</definedName>
    <definedName name="_A68000">'[3]MTO REV.2(ARMOR)'!#REF!</definedName>
    <definedName name="_A70000">'[3]MTO REV.2(ARMOR)'!#REF!</definedName>
    <definedName name="_A75000">'[3]MTO REV.2(ARMOR)'!#REF!</definedName>
    <definedName name="_A85000">'[3]MTO REV.2(ARMOR)'!#REF!</definedName>
    <definedName name="_btm10">#REF!</definedName>
    <definedName name="_CON1">#REF!</definedName>
    <definedName name="_CON2">#REF!</definedName>
    <definedName name="_dao1">'[4]CT Thang Mo'!$B$189:$H$189</definedName>
    <definedName name="_dao2">'[4]CT Thang Mo'!$B$161:$H$161</definedName>
    <definedName name="_dap2">'[4]CT Thang Mo'!$B$162:$H$162</definedName>
    <definedName name="_day1">'[5]Chiet tinh dz22'!#REF!</definedName>
    <definedName name="_day2">'[6]Chiet tinh dz35'!$H$3</definedName>
    <definedName name="_dbu1">'[4]CT Thang Mo'!#REF!</definedName>
    <definedName name="_dbu2">'[4]CT Thang Mo'!$B$93:$F$93</definedName>
    <definedName name="_Fill" hidden="1">#REF!</definedName>
    <definedName name="_xlnm._FilterDatabase" localSheetId="5" hidden="1">'DUONG THON'!$A$2:$K$3</definedName>
    <definedName name="_Key1" hidden="1">#REF!</definedName>
    <definedName name="_Key2" hidden="1">#REF!</definedName>
    <definedName name="_lap1">#REF!</definedName>
    <definedName name="_lap2">#REF!</definedName>
    <definedName name="_NET2">#REF!</definedName>
    <definedName name="_Order1" hidden="1">255</definedName>
    <definedName name="_Order2" hidden="1">255</definedName>
    <definedName name="_Sort" hidden="1">#REF!</definedName>
    <definedName name="_vc1">'[4]CT Thang Mo'!$B$34:$H$34</definedName>
    <definedName name="_vc2">'[4]CT Thang Mo'!$B$35:$H$35</definedName>
    <definedName name="_vc3">'[4]CT Thang Mo'!$B$36:$H$36</definedName>
    <definedName name="A">'[1]PNT-QUOT-#3'!#REF!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'[7]MTL$-INTER'!#REF!</definedName>
    <definedName name="All_Item">#REF!</definedName>
    <definedName name="ALPIN">#N/A</definedName>
    <definedName name="ALPJYOU">#N/A</definedName>
    <definedName name="ALPTOI">#N/A</definedName>
    <definedName name="Angiang">[8]Longan!#REF!</definedName>
    <definedName name="B">'[1]PNT-QUOT-#3'!#REF!</definedName>
    <definedName name="Bacbo">[9]MNTD!#REF!</definedName>
    <definedName name="Bacgiang">#REF!</definedName>
    <definedName name="Baclieu">[10]LongAn!#REF!</definedName>
    <definedName name="Bacninh">#REF!</definedName>
    <definedName name="BacTBo">[11]B10!#REF!</definedName>
    <definedName name="Bactrbo">'[12]Sheet1 (2)'!#REF!</definedName>
    <definedName name="bactrungbo">[9]MNTD!#REF!</definedName>
    <definedName name="BB">#REF!</definedName>
    <definedName name="betong200">'[13]TT-35KV+TBA'!#REF!</definedName>
    <definedName name="BOQ">#REF!</definedName>
    <definedName name="BT">#REF!</definedName>
    <definedName name="BTBo">#REF!</definedName>
    <definedName name="BTRUBo">'[14]NNTQ-tpkt'!#REF!</definedName>
    <definedName name="BVCISUMMARY">#REF!</definedName>
    <definedName name="CABLE2">'[15]MTO REV.0'!$A$1:$Q$570</definedName>
    <definedName name="Camau">[16]CaMau!#REF!</definedName>
    <definedName name="cantho">[10]LongAn!#REF!</definedName>
    <definedName name="CaoXá" hidden="1">{"'Sheet1'!$L$16"}</definedName>
    <definedName name="cap">#REF!</definedName>
    <definedName name="cap0.7">#REF!</definedName>
    <definedName name="Cat">#REF!</definedName>
    <definedName name="Category_All">#REF!</definedName>
    <definedName name="CATIN">#N/A</definedName>
    <definedName name="CATJYOU">#N/A</definedName>
    <definedName name="CATSYU">#N/A</definedName>
    <definedName name="catvang">#REF!</definedName>
    <definedName name="CatVang_HamYen">[17]T.Tinh!#REF!</definedName>
    <definedName name="CATREC">#N/A</definedName>
    <definedName name="CL">#REF!</definedName>
    <definedName name="COAT">'[1]PNT-QUOT-#3'!#REF!</definedName>
    <definedName name="COMMON">#REF!</definedName>
    <definedName name="CON_EQP_COS">#REF!</definedName>
    <definedName name="CON_EQP_COST">#REF!</definedName>
    <definedName name="CONST_EQ">#REF!</definedName>
    <definedName name="cotpha">[18]TT_10KV!$H$323</definedName>
    <definedName name="COVER">#REF!</definedName>
    <definedName name="_xlnm.Criteria">[19]SILICATE!#REF!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dn9697">#REF!</definedName>
    <definedName name="CURRENCY">#REF!</definedName>
    <definedName name="cx">#REF!</definedName>
    <definedName name="chiemhoa">[13]TTVanChuyen!#REF!</definedName>
    <definedName name="d">'[1]COAT&amp;WRAP-QIOT-#3'!#REF!</definedName>
    <definedName name="D_7101A_B">#REF!</definedName>
    <definedName name="daotd">'[4]CT Thang Mo'!$B$323:$H$323</definedName>
    <definedName name="dap">'[4]CT Thang Mo'!$B$39:$H$39</definedName>
    <definedName name="daptd">'[4]CT Thang Mo'!$B$324:$H$324</definedName>
    <definedName name="_xlnm.Database">#REF!</definedName>
    <definedName name="DataFilter" localSheetId="5">[20]!DataFilter</definedName>
    <definedName name="DataFilter">[20]!DataFilter</definedName>
    <definedName name="DataSort" localSheetId="5">[20]!DataSort</definedName>
    <definedName name="DataSort">[20]!DataSort</definedName>
    <definedName name="Dbbacbo">[11]B10!#REF!</definedName>
    <definedName name="DBBB">#REF!</definedName>
    <definedName name="DBSCL">[11]B10!#REF!</definedName>
    <definedName name="Det32x3">#REF!</definedName>
    <definedName name="Det35x3">#REF!</definedName>
    <definedName name="Det40x4">#REF!</definedName>
    <definedName name="Det50x5">#REF!</definedName>
    <definedName name="Det63x6">#REF!</definedName>
    <definedName name="Det75x6">#REF!</definedName>
    <definedName name="DHMT">'[14]NNTQ-tpkt'!#REF!</definedName>
    <definedName name="dinh2">#REF!</definedName>
    <definedName name="dmvm" hidden="1">{"'Sheet1'!$L$16"}</definedName>
    <definedName name="DNambo">[11]B10!#REF!</definedName>
    <definedName name="DÑt45x4">#REF!</definedName>
    <definedName name="dobt">#REF!</definedName>
    <definedName name="Document_array">{"ÿÿÿÿÿ","§«ng C­êng.xls"}</definedName>
    <definedName name="DongbangBB">#REF!</definedName>
    <definedName name="dongnamb">[11]B14!#REF!</definedName>
    <definedName name="Dongnambo">[9]MNTD!#REF!</definedName>
    <definedName name="Dongthap">[8]Longan!#REF!</definedName>
    <definedName name="DSUMDATA">#REF!</definedName>
    <definedName name="Duyenhai">#REF!</definedName>
    <definedName name="ef">'[2]???????-BLDG'!#REF!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_xlnm.Extract">[19]SILICATE!#REF!</definedName>
    <definedName name="FACTOR">#REF!</definedName>
    <definedName name="ffdsfds">#N/A</definedName>
    <definedName name="FP">'[1]COAT&amp;WRAP-QIOT-#3'!#REF!</definedName>
    <definedName name="GC_CT">[21]Gia_GC_Satthep!$C$7</definedName>
    <definedName name="GC_CT1">[13]Gia_GC_Satthep!$C$7</definedName>
    <definedName name="Go">[17]T.Tinh!#REF!</definedName>
    <definedName name="GoBack" localSheetId="5">[20]Sheet1!GoBack</definedName>
    <definedName name="GoBack">[20]Sheet1!GoBack</definedName>
    <definedName name="Goc32x3">#REF!</definedName>
    <definedName name="Goc35x3">#REF!</definedName>
    <definedName name="Goc40x4">#REF!</definedName>
    <definedName name="Goc45x4">#REF!</definedName>
    <definedName name="Goc50x5">#REF!</definedName>
    <definedName name="Goc63x6">#REF!</definedName>
    <definedName name="Goc75x6">#REF!</definedName>
    <definedName name="GPT_GROUNDING_PT">'[22]NEW-PANEL'!#REF!</definedName>
    <definedName name="h" hidden="1">{"'Sheet1'!$L$16"}</definedName>
    <definedName name="Hamyen">[13]TTVanChuyen!#REF!</definedName>
    <definedName name="hanam">[23]HaTay!#REF!</definedName>
    <definedName name="HD">[23]HaiDuong!#REF!</definedName>
    <definedName name="hg">#REF!</definedName>
    <definedName name="hiep" hidden="1">{"'Sheet1'!$L$16"}</definedName>
    <definedName name="HN">#REF!</definedName>
    <definedName name="Hoabinh">#REF!</definedName>
    <definedName name="HOME_MANP">#REF!</definedName>
    <definedName name="HOMEOFFICE_COST">#REF!</definedName>
    <definedName name="HP">[23]HaiPhong!#REF!</definedName>
    <definedName name="HT">[23]HungYen!#REF!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"C:\2689\Q\??\00q3961????PTA3??\MyHTML.htm"</definedName>
    <definedName name="HTML_Title" hidden="1">"00Q3961-SUM"</definedName>
    <definedName name="huybo">{"ÿÿÿÿÿ","§«ng C­êng.xls"}</definedName>
    <definedName name="IDLAB_COST">#REF!</definedName>
    <definedName name="IND_LAB">#REF!</definedName>
    <definedName name="INDMANP">#REF!</definedName>
    <definedName name="IO">'[1]COAT&amp;WRAP-QIOT-#3'!#REF!</definedName>
    <definedName name="K">#REF!</definedName>
    <definedName name="Kiengiang">[8]Longan!#REF!</definedName>
    <definedName name="kj" hidden="1">{"'Sheet1'!$L$16"}</definedName>
    <definedName name="KVC">#REF!</definedName>
    <definedName name="khsdd">#REF!</definedName>
    <definedName name="L">#REF!</definedName>
    <definedName name="Laichau">#REF!</definedName>
    <definedName name="Laocai">#REF!</definedName>
    <definedName name="lapa">'[4]CT Thang Mo'!$B$350:$H$350</definedName>
    <definedName name="lapb">'[4]CT Thang Mo'!$B$370:$H$370</definedName>
    <definedName name="lapc">'[4]CT Thang Mo'!$B$390:$H$390</definedName>
    <definedName name="lVC">#REF!</definedName>
    <definedName name="MAJ_CON_EQP">#REF!</definedName>
    <definedName name="MAT">'[1]COAT&amp;WRAP-QIOT-#3'!#REF!</definedName>
    <definedName name="mc">#REF!</definedName>
    <definedName name="MF">'[1]COAT&amp;WRAP-QIOT-#3'!#REF!</definedName>
    <definedName name="MG_A">#REF!</definedName>
    <definedName name="miennui">[11]B14!#REF!</definedName>
    <definedName name="MNTD">'[12]Sheet1 (2)'!#REF!</definedName>
    <definedName name="MNTDU">#REF!</definedName>
    <definedName name="MNuiTD">[11]B10!#REF!</definedName>
    <definedName name="namno">[11]B14!#REF!</definedName>
    <definedName name="NamTRbo">[11]B10!#REF!</definedName>
    <definedName name="nc">#REF!</definedName>
    <definedName name="nc_betong200">'[13]TT-35KV+TBA'!#REF!</definedName>
    <definedName name="nc_btm10">#REF!</definedName>
    <definedName name="nc_cotpha">[18]TT_10KV!$H$329</definedName>
    <definedName name="NCcap0.7">#REF!</definedName>
    <definedName name="NCcap1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'[22]NEW-PANEL'!#REF!</definedName>
    <definedName name="P">'[1]PNT-QUOT-#3'!#REF!</definedName>
    <definedName name="PEJM">'[1]COAT&amp;WRAP-QIOT-#3'!#REF!</definedName>
    <definedName name="PF">'[1]PNT-QUOT-#3'!#REF!</definedName>
    <definedName name="PL_???___P.B.___REST_P.B._????">'[22]NEW-PANEL'!#REF!</definedName>
    <definedName name="PM">[24]IBASE!$AH$16:$AV$110</definedName>
    <definedName name="PRICE">#REF!</definedName>
    <definedName name="PRICE1">#REF!</definedName>
    <definedName name="_xlnm.Print_Area">#REF!</definedName>
    <definedName name="Print_Area_MI">[25]ESTI.!$A$1:$U$52</definedName>
    <definedName name="_xlnm.Print_Titles" localSheetId="11">'CONG TRINH THUY LOI'!#REF!</definedName>
    <definedName name="_xlnm.Print_Titles" localSheetId="10">'KENH MUONG THUY LOI'!$4:$5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hutho">#REF!</definedName>
    <definedName name="Quangninh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'[1]COAT&amp;WRAP-QIOT-#3'!#REF!</definedName>
    <definedName name="Sáctang">[10]LongAn!#REF!</definedName>
    <definedName name="sau">'[6]Chiet tinh dz35'!$H$4</definedName>
    <definedName name="SB">[24]IBASE!$AH$7:$AL$14</definedName>
    <definedName name="SCH">#REF!</definedName>
    <definedName name="SIZE">#REF!</definedName>
    <definedName name="Soctrang">[10]LongAn!#REF!</definedName>
    <definedName name="Soi">#REF!</definedName>
    <definedName name="Soi_HamYen">[17]T.Tinh!#REF!</definedName>
    <definedName name="soichon12">#REF!</definedName>
    <definedName name="soichon24">#REF!</definedName>
    <definedName name="soichon46">#REF!</definedName>
    <definedName name="sonduong">[13]TTVanChuyen!#REF!</definedName>
    <definedName name="Sonla">#REF!</definedName>
    <definedName name="SORT">#REF!</definedName>
    <definedName name="SORT_AREA">'[25]DI-ESTI'!$A$8:$R$489</definedName>
    <definedName name="SP">'[1]PNT-QUOT-#3'!#REF!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ABIEU_CD">#REF!</definedName>
    <definedName name="SUMMARY">#REF!</definedName>
    <definedName name="sx">#REF!</definedName>
    <definedName name="Taynguyen">#REF!</definedName>
    <definedName name="taynguyne">[11]B14!#REF!</definedName>
    <definedName name="TBA">#REF!</definedName>
    <definedName name="TienKien" hidden="1">{"'Sheet1'!$L$16"}</definedName>
    <definedName name="Tiengiang">[28]TienGiang!#REF!</definedName>
    <definedName name="TITAN">#REF!</definedName>
    <definedName name="tki">#REF!</definedName>
    <definedName name="Toanquoc">[9]MNTD!#REF!</definedName>
    <definedName name="TPLRP">#REF!</definedName>
    <definedName name="ttbt">#REF!</definedName>
    <definedName name="TTLo62">[29]XL4Poppy!$A$15</definedName>
    <definedName name="ttt">'[4]CT Thang Mo'!$B$309:$M$309</definedName>
    <definedName name="tttb">'[4]CT Thang Mo'!$B$431:$I$431</definedName>
    <definedName name="Thainguyen">#REF!</definedName>
    <definedName name="ThepDet32x3">[13]TT_35!#REF!</definedName>
    <definedName name="ThepDet35x3">[17]T.Tinh!#REF!</definedName>
    <definedName name="ThepDet40x4">[17]T.Tinh!#REF!</definedName>
    <definedName name="ThepDet45x4">[13]TT_35!#REF!</definedName>
    <definedName name="ThepDet50x5">[13]TT_35!#REF!</definedName>
    <definedName name="ThepDet63x6">[17]T.Tinh!#REF!</definedName>
    <definedName name="ThepDet75x6">[17]T.Tinh!#REF!</definedName>
    <definedName name="thepDet75x7">'[26]4'!$K$23</definedName>
    <definedName name="thepgoc25_60">#REF!</definedName>
    <definedName name="ThepGoc32x32x3">[17]T.Tinh!#REF!</definedName>
    <definedName name="ThepGoc35x35x3">[17]T.Tinh!#REF!</definedName>
    <definedName name="ThepGoc40x40x4">[17]T.Tinh!#REF!</definedName>
    <definedName name="ThepGoc45x45x4">[17]T.Tinh!#REF!</definedName>
    <definedName name="ThepGoc50x50x5">[17]T.Tinh!#REF!</definedName>
    <definedName name="thepgoc63_75">#REF!</definedName>
    <definedName name="ThepGoc63x63x6">[17]T.Tinh!#REF!</definedName>
    <definedName name="ThepGoc75x6">'[26]4'!$K$16</definedName>
    <definedName name="ThepGoc75x75x6">[17]T.Tinh!#REF!</definedName>
    <definedName name="thepgoc80_100">#REF!</definedName>
    <definedName name="theptron12">#REF!</definedName>
    <definedName name="theptron14_22">#REF!</definedName>
    <definedName name="theptron6_8">#REF!</definedName>
    <definedName name="ThepTronD10D18">[17]T.Tinh!#REF!</definedName>
    <definedName name="theptrond6d8">'[27]TT_0,4KV'!$L$10</definedName>
    <definedName name="THI">#REF!</definedName>
    <definedName name="THK">'[1]COAT&amp;WRAP-QIOT-#3'!#REF!</definedName>
    <definedName name="TRADE2">#REF!</definedName>
    <definedName name="TRANSFORMER">'[22]NEW-PANEL'!#REF!</definedName>
    <definedName name="Travinh">[10]LongAn!#REF!</definedName>
    <definedName name="TronD10D18">'[26]4'!$K$14</definedName>
    <definedName name="TronD6D8">'[26]4'!$K$13</definedName>
    <definedName name="TRubo">[11]B14!#REF!</definedName>
    <definedName name="TRungbo">#REF!</definedName>
    <definedName name="v">'[26]4'!$K$24</definedName>
    <definedName name="VARIINST">#REF!</definedName>
    <definedName name="VARIPURC">#REF!</definedName>
    <definedName name="vc3.">'[4]CT  PL'!$B$125:$H$125</definedName>
    <definedName name="vca">'[4]CT  PL'!$B$25:$H$25</definedName>
    <definedName name="vccot">#REF!</definedName>
    <definedName name="vccot.">'[4]CT  PL'!$B$8:$H$8</definedName>
    <definedName name="vcdbt">'[4]CT Thang Mo'!$B$220:$I$220</definedName>
    <definedName name="vcdc.">'[30]Chi tiet'!#REF!</definedName>
    <definedName name="vcdd">'[4]CT Thang Mo'!$B$182:$H$182</definedName>
    <definedName name="vcdt">'[4]CT Thang Mo'!$B$406:$I$406</definedName>
    <definedName name="vcdtb">'[4]CT Thang Mo'!$B$432:$I$432</definedName>
    <definedName name="vctb">#REF!</definedName>
    <definedName name="vctt">'[4]CT  PL'!$B$288:$H$288</definedName>
    <definedName name="Vietri">[13]TTVanChuyen!#REF!</definedName>
    <definedName name="Vinhlong">[10]LongAn!#REF!</definedName>
    <definedName name="Vinhphuc">#REF!</definedName>
    <definedName name="Vlcap0.7">#REF!</definedName>
    <definedName name="VLcap1">#REF!</definedName>
    <definedName name="W">#REF!</definedName>
    <definedName name="X">#REF!</definedName>
    <definedName name="ximang">#REF!</definedName>
    <definedName name="XiMangPCB30">[17]T.Tinh!#REF!</definedName>
    <definedName name="XM">#REF!</definedName>
    <definedName name="Yenbai">#REF!</definedName>
    <definedName name="ZYX">#REF!</definedName>
    <definedName name="ZZZ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5" l="1"/>
  <c r="D17" i="19" l="1"/>
  <c r="F9" i="18"/>
  <c r="F12" i="18" s="1"/>
  <c r="F8" i="17"/>
  <c r="H16" i="16"/>
  <c r="D16" i="16"/>
  <c r="I21" i="11"/>
  <c r="I20" i="11"/>
  <c r="I18" i="11"/>
  <c r="I17" i="11"/>
  <c r="I15" i="11"/>
  <c r="I16" i="16" l="1"/>
  <c r="E39" i="15"/>
  <c r="F28" i="15"/>
  <c r="F39" i="15" s="1"/>
  <c r="E185" i="14"/>
  <c r="K178" i="14"/>
  <c r="I178" i="14"/>
  <c r="K177" i="14"/>
  <c r="I177" i="14"/>
  <c r="K176" i="14"/>
  <c r="I176" i="14"/>
  <c r="K175" i="14"/>
  <c r="I175" i="14"/>
  <c r="K174" i="14"/>
  <c r="I174" i="14"/>
  <c r="K173" i="14"/>
  <c r="I173" i="14"/>
  <c r="K170" i="14"/>
  <c r="I170" i="14"/>
  <c r="K168" i="14"/>
  <c r="I168" i="14"/>
  <c r="K167" i="14"/>
  <c r="I167" i="14"/>
  <c r="K166" i="14"/>
  <c r="I166" i="14"/>
  <c r="G165" i="14"/>
  <c r="G164" i="14" s="1"/>
  <c r="F164" i="14"/>
  <c r="E164" i="14"/>
  <c r="D164" i="14"/>
  <c r="K99" i="14"/>
  <c r="I99" i="14"/>
  <c r="K98" i="14"/>
  <c r="I98" i="14"/>
  <c r="K97" i="14"/>
  <c r="I97" i="14"/>
  <c r="K96" i="14"/>
  <c r="I96" i="14"/>
  <c r="K95" i="14"/>
  <c r="I95" i="14"/>
  <c r="K94" i="14"/>
  <c r="I94" i="14"/>
  <c r="E94" i="14"/>
  <c r="D94" i="14"/>
  <c r="K93" i="14"/>
  <c r="I93" i="14"/>
  <c r="K92" i="14"/>
  <c r="I92" i="14"/>
  <c r="K91" i="14"/>
  <c r="I91" i="14"/>
  <c r="K90" i="14"/>
  <c r="I90" i="14"/>
  <c r="K89" i="14"/>
  <c r="I89" i="14"/>
  <c r="K88" i="14"/>
  <c r="I88" i="14"/>
  <c r="K87" i="14"/>
  <c r="I87" i="14"/>
  <c r="K86" i="14"/>
  <c r="I86" i="14"/>
  <c r="K85" i="14"/>
  <c r="I85" i="14"/>
  <c r="K84" i="14"/>
  <c r="I84" i="14"/>
  <c r="K83" i="14"/>
  <c r="I83" i="14"/>
  <c r="K82" i="14"/>
  <c r="I82" i="14"/>
  <c r="K81" i="14"/>
  <c r="I81" i="14"/>
  <c r="K80" i="14"/>
  <c r="I80" i="14"/>
  <c r="K79" i="14"/>
  <c r="I79" i="14"/>
  <c r="K78" i="14"/>
  <c r="I78" i="14"/>
  <c r="K77" i="14"/>
  <c r="I77" i="14"/>
  <c r="K76" i="14"/>
  <c r="I76" i="14"/>
  <c r="K75" i="14"/>
  <c r="I75" i="14"/>
  <c r="K74" i="14"/>
  <c r="I74" i="14"/>
  <c r="K73" i="14"/>
  <c r="I73" i="14"/>
  <c r="K72" i="14"/>
  <c r="I72" i="14"/>
  <c r="K71" i="14"/>
  <c r="I71" i="14"/>
  <c r="K70" i="14"/>
  <c r="I70" i="14"/>
  <c r="K69" i="14"/>
  <c r="I69" i="14"/>
  <c r="K68" i="14"/>
  <c r="I68" i="14"/>
  <c r="K67" i="14"/>
  <c r="I67" i="14"/>
  <c r="K66" i="14"/>
  <c r="I66" i="14"/>
  <c r="K65" i="14"/>
  <c r="I65" i="14"/>
  <c r="K64" i="14"/>
  <c r="I64" i="14"/>
  <c r="K63" i="14"/>
  <c r="I63" i="14"/>
  <c r="K62" i="14"/>
  <c r="I62" i="14"/>
  <c r="K61" i="14"/>
  <c r="I61" i="14"/>
  <c r="E61" i="14"/>
  <c r="E60" i="14" s="1"/>
  <c r="G60" i="14"/>
  <c r="F60" i="14"/>
  <c r="K59" i="14"/>
  <c r="I59" i="14"/>
  <c r="K58" i="14"/>
  <c r="I58" i="14"/>
  <c r="K57" i="14"/>
  <c r="I57" i="14"/>
  <c r="K56" i="14"/>
  <c r="I56" i="14"/>
  <c r="K55" i="14"/>
  <c r="I55" i="14"/>
  <c r="K54" i="14"/>
  <c r="I54" i="14"/>
  <c r="K53" i="14"/>
  <c r="I53" i="14"/>
  <c r="K52" i="14"/>
  <c r="I52" i="14"/>
  <c r="E52" i="14"/>
  <c r="K51" i="14"/>
  <c r="I51" i="14"/>
  <c r="K50" i="14"/>
  <c r="I50" i="14"/>
  <c r="R49" i="14"/>
  <c r="P49" i="14"/>
  <c r="K49" i="14"/>
  <c r="I49" i="14"/>
  <c r="K48" i="14"/>
  <c r="I48" i="14"/>
  <c r="Q47" i="14"/>
  <c r="K47" i="14"/>
  <c r="I47" i="14"/>
  <c r="E47" i="14"/>
  <c r="K46" i="14"/>
  <c r="I46" i="14"/>
  <c r="K45" i="14"/>
  <c r="I45" i="14"/>
  <c r="K44" i="14"/>
  <c r="I44" i="14"/>
  <c r="K43" i="14"/>
  <c r="I43" i="14"/>
  <c r="Q42" i="14"/>
  <c r="K42" i="14"/>
  <c r="I42" i="14"/>
  <c r="E42" i="14"/>
  <c r="K41" i="14"/>
  <c r="I41" i="14"/>
  <c r="K40" i="14"/>
  <c r="I40" i="14"/>
  <c r="K39" i="14"/>
  <c r="I39" i="14"/>
  <c r="K38" i="14"/>
  <c r="I38" i="14"/>
  <c r="P37" i="14"/>
  <c r="K37" i="14"/>
  <c r="I37" i="14"/>
  <c r="P36" i="14"/>
  <c r="K36" i="14"/>
  <c r="I36" i="14"/>
  <c r="K35" i="14"/>
  <c r="I35" i="14"/>
  <c r="K34" i="14"/>
  <c r="I34" i="14"/>
  <c r="E34" i="14"/>
  <c r="Q33" i="14"/>
  <c r="G33" i="14"/>
  <c r="K33" i="14" s="1"/>
  <c r="K32" i="14"/>
  <c r="I32" i="14"/>
  <c r="K31" i="14"/>
  <c r="I31" i="14"/>
  <c r="K30" i="14"/>
  <c r="I30" i="14"/>
  <c r="K29" i="14"/>
  <c r="I29" i="14"/>
  <c r="K28" i="14"/>
  <c r="I28" i="14"/>
  <c r="K27" i="14"/>
  <c r="I27" i="14"/>
  <c r="E27" i="14"/>
  <c r="K26" i="14"/>
  <c r="I26" i="14"/>
  <c r="K25" i="14"/>
  <c r="I25" i="14"/>
  <c r="K24" i="14"/>
  <c r="I24" i="14"/>
  <c r="K23" i="14"/>
  <c r="I23" i="14"/>
  <c r="E23" i="14"/>
  <c r="K22" i="14"/>
  <c r="I22" i="14"/>
  <c r="E22" i="14"/>
  <c r="K21" i="14"/>
  <c r="I21" i="14"/>
  <c r="K20" i="14"/>
  <c r="I20" i="14"/>
  <c r="G19" i="14"/>
  <c r="K19" i="14" s="1"/>
  <c r="I18" i="14"/>
  <c r="E18" i="14"/>
  <c r="I17" i="14"/>
  <c r="F16" i="14"/>
  <c r="D16" i="14"/>
  <c r="E15" i="14"/>
  <c r="E14" i="14"/>
  <c r="E13" i="14"/>
  <c r="G10" i="14"/>
  <c r="F10" i="14"/>
  <c r="F9" i="14" s="1"/>
  <c r="D10" i="14"/>
  <c r="E16" i="14" l="1"/>
  <c r="H16" i="14" s="1"/>
  <c r="D9" i="14"/>
  <c r="E10" i="14"/>
  <c r="H10" i="14" s="1"/>
  <c r="L10" i="14" s="1"/>
  <c r="L16" i="14"/>
  <c r="H60" i="14"/>
  <c r="L60" i="14" s="1"/>
  <c r="G182" i="14"/>
  <c r="H182" i="14" s="1"/>
  <c r="K10" i="14"/>
  <c r="I165" i="14"/>
  <c r="K16" i="14"/>
  <c r="H164" i="14"/>
  <c r="G9" i="14"/>
  <c r="E9" i="14"/>
  <c r="H9" i="14" s="1"/>
  <c r="I19" i="14"/>
  <c r="I33" i="14"/>
  <c r="K165" i="14"/>
  <c r="L9" i="14" l="1"/>
  <c r="K60" i="14"/>
  <c r="L164" i="14"/>
  <c r="K164" i="14"/>
  <c r="K9" i="14"/>
  <c r="O125" i="13" l="1"/>
  <c r="L125" i="13"/>
  <c r="L122" i="13"/>
  <c r="F119" i="13"/>
  <c r="N118" i="13"/>
  <c r="L118" i="13"/>
  <c r="G118" i="13"/>
  <c r="O116" i="13"/>
  <c r="N116" i="13"/>
  <c r="F116" i="13"/>
  <c r="D116" i="13"/>
  <c r="J111" i="13"/>
  <c r="H111" i="13"/>
  <c r="J110" i="13"/>
  <c r="H110" i="13"/>
  <c r="J109" i="13"/>
  <c r="H109" i="13"/>
  <c r="J108" i="13"/>
  <c r="H108" i="13"/>
  <c r="J107" i="13"/>
  <c r="H107" i="13"/>
  <c r="J106" i="13"/>
  <c r="H106" i="13"/>
  <c r="J105" i="13"/>
  <c r="H105" i="13"/>
  <c r="J104" i="13"/>
  <c r="H104" i="13"/>
  <c r="O103" i="13"/>
  <c r="J103" i="13"/>
  <c r="H103" i="13"/>
  <c r="J102" i="13"/>
  <c r="H102" i="13"/>
  <c r="F101" i="13"/>
  <c r="F113" i="13" s="1"/>
  <c r="F100" i="13"/>
  <c r="E100" i="13"/>
  <c r="D100" i="13"/>
  <c r="G100" i="13" s="1"/>
  <c r="K100" i="13" s="1"/>
  <c r="C100" i="13"/>
  <c r="F121" i="13" s="1"/>
  <c r="J99" i="13"/>
  <c r="H99" i="13"/>
  <c r="J98" i="13"/>
  <c r="H98" i="13"/>
  <c r="M97" i="13"/>
  <c r="J97" i="13"/>
  <c r="H97" i="13"/>
  <c r="J96" i="13"/>
  <c r="H96" i="13"/>
  <c r="J95" i="13"/>
  <c r="H95" i="13"/>
  <c r="J94" i="13"/>
  <c r="H94" i="13"/>
  <c r="J93" i="13"/>
  <c r="H93" i="13"/>
  <c r="D93" i="13"/>
  <c r="C93" i="13"/>
  <c r="C59" i="13" s="1"/>
  <c r="J92" i="13"/>
  <c r="H92" i="13"/>
  <c r="J91" i="13"/>
  <c r="H91" i="13"/>
  <c r="J90" i="13"/>
  <c r="H90" i="13"/>
  <c r="J89" i="13"/>
  <c r="H89" i="13"/>
  <c r="J88" i="13"/>
  <c r="H88" i="13"/>
  <c r="J87" i="13"/>
  <c r="H87" i="13"/>
  <c r="J86" i="13"/>
  <c r="H86" i="13"/>
  <c r="J85" i="13"/>
  <c r="H85" i="13"/>
  <c r="J84" i="13"/>
  <c r="H84" i="13"/>
  <c r="J83" i="13"/>
  <c r="H83" i="13"/>
  <c r="J82" i="13"/>
  <c r="H82" i="13"/>
  <c r="J81" i="13"/>
  <c r="H81" i="13"/>
  <c r="J80" i="13"/>
  <c r="H80" i="13"/>
  <c r="J79" i="13"/>
  <c r="H79" i="13"/>
  <c r="N78" i="13"/>
  <c r="M78" i="13"/>
  <c r="J78" i="13"/>
  <c r="H78" i="13"/>
  <c r="N77" i="13"/>
  <c r="M77" i="13"/>
  <c r="J77" i="13"/>
  <c r="H77" i="13"/>
  <c r="N76" i="13"/>
  <c r="M76" i="13"/>
  <c r="J76" i="13"/>
  <c r="H76" i="13"/>
  <c r="N75" i="13"/>
  <c r="M75" i="13"/>
  <c r="J75" i="13"/>
  <c r="H75" i="13"/>
  <c r="M74" i="13"/>
  <c r="J74" i="13"/>
  <c r="H74" i="13"/>
  <c r="J73" i="13"/>
  <c r="H73" i="13"/>
  <c r="M72" i="13"/>
  <c r="J72" i="13"/>
  <c r="H72" i="13"/>
  <c r="J71" i="13"/>
  <c r="H71" i="13"/>
  <c r="J70" i="13"/>
  <c r="H70" i="13"/>
  <c r="J69" i="13"/>
  <c r="H69" i="13"/>
  <c r="J68" i="13"/>
  <c r="H68" i="13"/>
  <c r="J67" i="13"/>
  <c r="H67" i="13"/>
  <c r="J66" i="13"/>
  <c r="H66" i="13"/>
  <c r="N65" i="13"/>
  <c r="M65" i="13"/>
  <c r="J65" i="13"/>
  <c r="H65" i="13"/>
  <c r="N64" i="13"/>
  <c r="M64" i="13"/>
  <c r="J64" i="13"/>
  <c r="H64" i="13"/>
  <c r="N63" i="13"/>
  <c r="M63" i="13"/>
  <c r="J63" i="13"/>
  <c r="H63" i="13"/>
  <c r="J62" i="13"/>
  <c r="H62" i="13"/>
  <c r="J61" i="13"/>
  <c r="H61" i="13"/>
  <c r="J60" i="13"/>
  <c r="H60" i="13"/>
  <c r="D60" i="13"/>
  <c r="D59" i="13" s="1"/>
  <c r="G59" i="13" s="1"/>
  <c r="K59" i="13" s="1"/>
  <c r="F59" i="13"/>
  <c r="E59" i="13"/>
  <c r="M58" i="13"/>
  <c r="J58" i="13"/>
  <c r="H58" i="13"/>
  <c r="J57" i="13"/>
  <c r="H57" i="13"/>
  <c r="J56" i="13"/>
  <c r="H56" i="13"/>
  <c r="J55" i="13"/>
  <c r="H55" i="13"/>
  <c r="J54" i="13"/>
  <c r="H54" i="13"/>
  <c r="J53" i="13"/>
  <c r="H53" i="13"/>
  <c r="J52" i="13"/>
  <c r="H52" i="13"/>
  <c r="J51" i="13"/>
  <c r="H51" i="13"/>
  <c r="D51" i="13"/>
  <c r="J50" i="13"/>
  <c r="H50" i="13"/>
  <c r="J49" i="13"/>
  <c r="H49" i="13"/>
  <c r="Q48" i="13"/>
  <c r="O48" i="13"/>
  <c r="J48" i="13"/>
  <c r="H48" i="13"/>
  <c r="J47" i="13"/>
  <c r="H47" i="13"/>
  <c r="P46" i="13"/>
  <c r="J46" i="13"/>
  <c r="H46" i="13"/>
  <c r="D46" i="13"/>
  <c r="J45" i="13"/>
  <c r="H45" i="13"/>
  <c r="J44" i="13"/>
  <c r="H44" i="13"/>
  <c r="J43" i="13"/>
  <c r="H43" i="13"/>
  <c r="J42" i="13"/>
  <c r="H42" i="13"/>
  <c r="P41" i="13"/>
  <c r="J41" i="13"/>
  <c r="H41" i="13"/>
  <c r="D41" i="13"/>
  <c r="J40" i="13"/>
  <c r="H40" i="13"/>
  <c r="J39" i="13"/>
  <c r="H39" i="13"/>
  <c r="J38" i="13"/>
  <c r="H38" i="13"/>
  <c r="J37" i="13"/>
  <c r="H37" i="13"/>
  <c r="O36" i="13"/>
  <c r="J36" i="13"/>
  <c r="H36" i="13"/>
  <c r="O35" i="13"/>
  <c r="N35" i="13"/>
  <c r="J35" i="13"/>
  <c r="H35" i="13"/>
  <c r="J34" i="13"/>
  <c r="H34" i="13"/>
  <c r="N33" i="13"/>
  <c r="J33" i="13"/>
  <c r="H33" i="13"/>
  <c r="D33" i="13"/>
  <c r="P32" i="13"/>
  <c r="F32" i="13"/>
  <c r="J32" i="13" s="1"/>
  <c r="J31" i="13"/>
  <c r="H31" i="13"/>
  <c r="J30" i="13"/>
  <c r="H30" i="13"/>
  <c r="J29" i="13"/>
  <c r="H29" i="13"/>
  <c r="J28" i="13"/>
  <c r="H28" i="13"/>
  <c r="J27" i="13"/>
  <c r="H27" i="13"/>
  <c r="J26" i="13"/>
  <c r="H26" i="13"/>
  <c r="D26" i="13"/>
  <c r="J25" i="13"/>
  <c r="H25" i="13"/>
  <c r="J24" i="13"/>
  <c r="H24" i="13"/>
  <c r="J23" i="13"/>
  <c r="H23" i="13"/>
  <c r="J22" i="13"/>
  <c r="H22" i="13"/>
  <c r="D22" i="13"/>
  <c r="J21" i="13"/>
  <c r="H21" i="13"/>
  <c r="D21" i="13"/>
  <c r="J20" i="13"/>
  <c r="H20" i="13"/>
  <c r="J19" i="13"/>
  <c r="H19" i="13"/>
  <c r="F18" i="13"/>
  <c r="H18" i="13" s="1"/>
  <c r="H17" i="13"/>
  <c r="D17" i="13"/>
  <c r="H16" i="13"/>
  <c r="E15" i="13"/>
  <c r="C15" i="13"/>
  <c r="D14" i="13"/>
  <c r="D13" i="13"/>
  <c r="D12" i="13"/>
  <c r="F9" i="13"/>
  <c r="E9" i="13"/>
  <c r="C9" i="13"/>
  <c r="J59" i="13" l="1"/>
  <c r="F117" i="13"/>
  <c r="N117" i="13"/>
  <c r="L116" i="13"/>
  <c r="F8" i="13"/>
  <c r="J100" i="13"/>
  <c r="M100" i="13"/>
  <c r="N100" i="13"/>
  <c r="O100" i="13" s="1"/>
  <c r="G113" i="13"/>
  <c r="H101" i="13"/>
  <c r="J101" i="13"/>
  <c r="D15" i="13"/>
  <c r="N23" i="13" s="1"/>
  <c r="E8" i="13"/>
  <c r="H32" i="13"/>
  <c r="J18" i="13"/>
  <c r="C8" i="13"/>
  <c r="D9" i="13"/>
  <c r="G9" i="13" s="1"/>
  <c r="I4" i="10"/>
  <c r="I41" i="11"/>
  <c r="I40" i="11"/>
  <c r="N103" i="13" l="1"/>
  <c r="G15" i="13"/>
  <c r="K15" i="13" s="1"/>
  <c r="D8" i="13"/>
  <c r="G8" i="13" s="1"/>
  <c r="K8" i="13" s="1"/>
  <c r="J15" i="13"/>
  <c r="J8" i="13"/>
  <c r="K9" i="13"/>
  <c r="J9" i="13"/>
  <c r="G65" i="12"/>
  <c r="G66" i="12" s="1"/>
  <c r="I14" i="11"/>
  <c r="I33" i="11"/>
  <c r="I13" i="11"/>
  <c r="I5" i="11"/>
  <c r="I6" i="11"/>
  <c r="I4" i="11"/>
  <c r="I8" i="11"/>
  <c r="I23" i="11"/>
  <c r="I28" i="11"/>
  <c r="I24" i="11"/>
  <c r="I27" i="11"/>
  <c r="I30" i="11"/>
  <c r="I31" i="11"/>
  <c r="I25" i="11"/>
  <c r="I26" i="11"/>
  <c r="I29" i="11"/>
  <c r="I36" i="11"/>
  <c r="I32" i="11"/>
  <c r="I34" i="11"/>
  <c r="I22" i="11"/>
  <c r="I19" i="11"/>
  <c r="I35" i="11"/>
  <c r="I16" i="11"/>
  <c r="I43" i="11"/>
  <c r="I11" i="11"/>
  <c r="I10" i="11"/>
  <c r="I12" i="11"/>
  <c r="I42" i="11"/>
  <c r="I9" i="11"/>
  <c r="I38" i="11"/>
  <c r="I37" i="11"/>
  <c r="I39" i="11"/>
  <c r="I7" i="11"/>
  <c r="H44" i="11"/>
  <c r="G44" i="11"/>
  <c r="F8" i="9"/>
  <c r="E8" i="9"/>
  <c r="G5" i="9"/>
  <c r="G8" i="9" s="1"/>
  <c r="G6" i="9"/>
  <c r="G7" i="9"/>
  <c r="G4" i="9"/>
  <c r="E24" i="4"/>
  <c r="E28" i="4"/>
  <c r="E26" i="4"/>
  <c r="E21" i="4"/>
  <c r="E16" i="4"/>
  <c r="E14" i="4"/>
  <c r="E12" i="4"/>
  <c r="E10" i="4"/>
  <c r="N11" i="6"/>
  <c r="N12" i="6" s="1"/>
  <c r="L11" i="6"/>
  <c r="L13" i="6" s="1"/>
  <c r="I44" i="11" l="1"/>
  <c r="A4" i="11" l="1"/>
  <c r="A5" i="11" l="1"/>
  <c r="A6" i="11" s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l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7" i="11" s="1"/>
  <c r="A36" i="11" s="1"/>
  <c r="A38" i="11" s="1"/>
  <c r="A39" i="11" s="1"/>
  <c r="A40" i="11" s="1"/>
  <c r="A41" i="11" s="1"/>
  <c r="A42" i="11" s="1"/>
  <c r="A43" i="11" s="1"/>
</calcChain>
</file>

<file path=xl/sharedStrings.xml><?xml version="1.0" encoding="utf-8"?>
<sst xmlns="http://schemas.openxmlformats.org/spreadsheetml/2006/main" count="1220" uniqueCount="759">
  <si>
    <t>STT</t>
  </si>
  <si>
    <t>Nội dung</t>
  </si>
  <si>
    <t>Đường Quốc Lộ 24B</t>
  </si>
  <si>
    <t>cấp III đồng bằng; Bn= 12m, Bm = 11m</t>
  </si>
  <si>
    <t>QH Vùng</t>
  </si>
  <si>
    <t>QH phát triển giao thông vận tải tỉnh Quảng Ngãi đến năm 2020, định hướng đến năm 2030 (136/QD-UBND năm 2013)</t>
  </si>
  <si>
    <t>QH phát triển mạng lưới giao thông vận tải trên địa bàn Huyện đến năm 2020, tầm nhìn đến năm 2030 (1079/QD-UBND năm 2014)</t>
  </si>
  <si>
    <t>cấp III đồng bằng</t>
  </si>
  <si>
    <t>cấp IV đồng bằng; Bn= 9m, Bm = 7m</t>
  </si>
  <si>
    <t>Tiêu chuẩn quốc gia TCVN 10380:2014</t>
  </si>
  <si>
    <t>Đường Huyện ĐH.12</t>
  </si>
  <si>
    <t>Đường Huyện ĐH.12B</t>
  </si>
  <si>
    <t>Đường Huyện ĐH.14</t>
  </si>
  <si>
    <t>Đường Huyện ĐH.17</t>
  </si>
  <si>
    <t>Đường Huyện ĐH.14B</t>
  </si>
  <si>
    <t>BẢNG THỐNG KÊ ĐƯỜNG XÃ TỊNH BẮC</t>
  </si>
  <si>
    <t>I</t>
  </si>
  <si>
    <t>người</t>
  </si>
  <si>
    <t>II</t>
  </si>
  <si>
    <t>Sử dụng đất</t>
  </si>
  <si>
    <t>Đất dân dụng đô thị</t>
  </si>
  <si>
    <t>m²/người</t>
  </si>
  <si>
    <t>54-120</t>
  </si>
  <si>
    <t>- Đất đơn vị ở bình quân</t>
  </si>
  <si>
    <t>≥15</t>
  </si>
  <si>
    <t>≥4</t>
  </si>
  <si>
    <t>- Đất công viên cây xanh</t>
  </si>
  <si>
    <t>III</t>
  </si>
  <si>
    <t>Hạ tầng xã hội</t>
  </si>
  <si>
    <t>Giáo dục</t>
  </si>
  <si>
    <t>- Trường mầm non</t>
  </si>
  <si>
    <t>- Trường tiểu học</t>
  </si>
  <si>
    <t>- Trường trung học cơ sở</t>
  </si>
  <si>
    <t>Y tế</t>
  </si>
  <si>
    <t>- Trạm y tế</t>
  </si>
  <si>
    <t>0,5</t>
  </si>
  <si>
    <t>ha/công trình</t>
  </si>
  <si>
    <t>0,8</t>
  </si>
  <si>
    <t>giường/1 000 người</t>
  </si>
  <si>
    <t>0,6</t>
  </si>
  <si>
    <t>1,0</t>
  </si>
  <si>
    <t>2,5</t>
  </si>
  <si>
    <t>3,0</t>
  </si>
  <si>
    <t>chỗ/1 000 người</t>
  </si>
  <si>
    <t>chỗ/ 1 000 người</t>
  </si>
  <si>
    <t>cháu/1 000 người</t>
  </si>
  <si>
    <t>trạm</t>
  </si>
  <si>
    <t>Đường Thôn, Ngõ xóm</t>
  </si>
  <si>
    <t>Đường Xã</t>
  </si>
  <si>
    <t>Dân số dự kiến đến năm 2040</t>
  </si>
  <si>
    <t>Văn hóa - Thể dục thể thao</t>
  </si>
  <si>
    <t>Thương mại</t>
  </si>
  <si>
    <t>- Trường trung học phổ thông</t>
  </si>
  <si>
    <t>- Bệnh viện đa khoa</t>
  </si>
  <si>
    <t>- Sân thể thao cơ bản</t>
  </si>
  <si>
    <t>- Sân vận động</t>
  </si>
  <si>
    <t>- Trung tâm Văn hóa - Thể thao</t>
  </si>
  <si>
    <t>- Nhà văn hóa (hoặc Cung văn hóa)</t>
  </si>
  <si>
    <t>- Nhà thiếu nhi (hoặc Cung thiếu nhi)</t>
  </si>
  <si>
    <t>- Chợ</t>
  </si>
  <si>
    <t>HẠNG MỤC</t>
  </si>
  <si>
    <t>CHỈ TIÊU</t>
  </si>
  <si>
    <t>ĐƠN VỊ TÍNH</t>
  </si>
  <si>
    <t>TỊNH BẮC</t>
  </si>
  <si>
    <t>- Đất công trình dịch vụ công cộng</t>
  </si>
  <si>
    <t>HIỆN TRẠNG</t>
  </si>
  <si>
    <r>
      <t>m</t>
    </r>
    <r>
      <rPr>
        <vertAlign val="super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/1 cháu</t>
    </r>
  </si>
  <si>
    <r>
      <t>m</t>
    </r>
    <r>
      <rPr>
        <vertAlign val="super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/1 học sinh</t>
    </r>
  </si>
  <si>
    <r>
      <t>m</t>
    </r>
    <r>
      <rPr>
        <vertAlign val="super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/trạm</t>
    </r>
  </si>
  <si>
    <r>
      <t>m</t>
    </r>
    <r>
      <rPr>
        <vertAlign val="super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>/giường bệnh</t>
    </r>
  </si>
  <si>
    <r>
      <t>m</t>
    </r>
    <r>
      <rPr>
        <vertAlign val="superscript"/>
        <sz val="14"/>
        <color rgb="FF000000"/>
        <rFont val="Times New Roman"/>
        <family val="1"/>
      </rPr>
      <t>2</t>
    </r>
    <r>
      <rPr>
        <sz val="14"/>
        <color rgb="FF000000"/>
        <rFont val="Times New Roman"/>
        <family val="1"/>
      </rPr>
      <t xml:space="preserve">/người </t>
    </r>
  </si>
  <si>
    <t>Đề xuất</t>
  </si>
  <si>
    <t>Cấp III đồng bằng 
(Bn=12,0m; Bm=11,0m; Lộ giới: 42,0m)</t>
  </si>
  <si>
    <t>Cấp IV đồng bằng 
(Bn=9,0m; Bm=7,0m; Lộ giới: 29,0m)</t>
  </si>
  <si>
    <t>Cấp III đồng bằng 
(Bn=17,5m; Bm=10,5m; Lộ giới: 42,0m)</t>
  </si>
  <si>
    <t>Hiện trạng: (Bn= 11,5m, Bm = 5,5m)
Quy hoạch mới: (Bn= 14,5m, Bm = 7,5m)</t>
  </si>
  <si>
    <t xml:space="preserve"> (Bn= 7,5m, Bm = 3,5m)</t>
  </si>
  <si>
    <t>Cấp A (Bm= 3,5m, Bn = 6,5(6,0)m)</t>
  </si>
  <si>
    <t>Cấp B (Bm= 3,5(3,0)m, Bn = 5,0(4,0)m)</t>
  </si>
  <si>
    <t>hs /1 000 người</t>
  </si>
  <si>
    <t>Ký hiệu</t>
  </si>
  <si>
    <t>Địa điểm</t>
  </si>
  <si>
    <t>Ghi chú</t>
  </si>
  <si>
    <t>Tên tuyến
(Điểm đầu-Điểm cuối)</t>
  </si>
  <si>
    <t>ĐX.1</t>
  </si>
  <si>
    <t>ĐX.2</t>
  </si>
  <si>
    <t>ĐX.3</t>
  </si>
  <si>
    <t>ĐX.4</t>
  </si>
  <si>
    <t>ĐX.5</t>
  </si>
  <si>
    <t>ĐX.6</t>
  </si>
  <si>
    <t>ĐX.7</t>
  </si>
  <si>
    <t>ĐX.8</t>
  </si>
  <si>
    <t>ĐX.9</t>
  </si>
  <si>
    <t>ĐX.10</t>
  </si>
  <si>
    <t>ĐX.11</t>
  </si>
  <si>
    <t>ĐX.12</t>
  </si>
  <si>
    <t>ĐX.13</t>
  </si>
  <si>
    <t>ĐX.14</t>
  </si>
  <si>
    <t>ĐX.15</t>
  </si>
  <si>
    <t>ĐX.16</t>
  </si>
  <si>
    <t>ĐX.17</t>
  </si>
  <si>
    <t>ĐX.18</t>
  </si>
  <si>
    <t>ĐX.19</t>
  </si>
  <si>
    <t>ĐX.20</t>
  </si>
  <si>
    <t>ĐX.21</t>
  </si>
  <si>
    <t>ĐX.22</t>
  </si>
  <si>
    <t>ĐX.23</t>
  </si>
  <si>
    <t>ĐX.24</t>
  </si>
  <si>
    <t>ĐX.25</t>
  </si>
  <si>
    <t>QL.24B (nhà Lâm Quang Hồng – Đường ĐX.2 HT (nhà bà Võ Thị Mai) mới.</t>
  </si>
  <si>
    <t>Chiều dài (KM)</t>
  </si>
  <si>
    <t>QL.24B (Ngô Văn Kim) – ĐH.14 -  Giáp ranh Tịnh Hiệp</t>
  </si>
  <si>
    <t>QH</t>
  </si>
  <si>
    <t>THCS Tịnh Bắc– ĐH.17 (Giáp Bàu Trai)</t>
  </si>
  <si>
    <t>đường hiện trạng thôn Minh Xuân (Nguyễn Thị Minh Nguyệt) -cuối đường hiện trạng thôn Minh Lộc (Nguyễn Cự)</t>
  </si>
  <si>
    <t>Minh Xuân, Minh Lộc</t>
  </si>
  <si>
    <t>ĐH.14 (phía Đông Cầu Minh Lộc) – Giáp ranh xã Tịnh Hiệp (Nguyễn Tấn Tài)</t>
  </si>
  <si>
    <t>Minh Lộc</t>
  </si>
  <si>
    <t>ĐX.17 (Phạm Thanh Sơn) – Dọc theo bờ Đông Bàu Hung - ĐH.12B (Huỳnh Tấn Dũng)</t>
  </si>
  <si>
    <t>ĐH.17 (Nguyễn Thị Hương) – Dọc theo bờ Tây Bàu Hung – ĐX.23 (Nguyễn Thanh Quang)</t>
  </si>
  <si>
    <t>ĐX.15 hiện trạng (Lê Minh Hương) – ĐH.17 QH mới (Nguyễn Thanh Tùng)</t>
  </si>
  <si>
    <t>ĐX.12 (CV TT.Xã) – ĐH.17 (Bùi Văn Hòa)</t>
  </si>
  <si>
    <t>QL.24B - Tịnh Minh</t>
  </si>
  <si>
    <t>Minh Mỹ</t>
  </si>
  <si>
    <t>HT</t>
  </si>
  <si>
    <t>Minh Mỹ-Minh Lộc</t>
  </si>
  <si>
    <t>HT+QH</t>
  </si>
  <si>
    <t>QL.24B(Ngân hàng) - ĐH.17 (Dọc Bàu Trai)</t>
  </si>
  <si>
    <t>QL.24B (Cây xăng - ĐH.17 (Dọc Bàu Trai)</t>
  </si>
  <si>
    <t>ĐX.17 - ĐH.17 (Dọc Bàu Trai)</t>
  </si>
  <si>
    <t>QL.24B(Hoàng Thị Vân)-ĐX.9 - ĐH.17 (Dọc Bàu Trai)</t>
  </si>
  <si>
    <t>ĐH12-ĐX3</t>
  </si>
  <si>
    <t>ĐH12-ĐX21-ĐX24</t>
  </si>
  <si>
    <t>Minh Mỹ-Minh Xuân</t>
  </si>
  <si>
    <t>ĐH.14 (Lê Quang Sinh) – giáp đương hiện trạng ĐX.22 (Lương Quang Đông)</t>
  </si>
  <si>
    <t>Minh Xuân</t>
  </si>
  <si>
    <t>ĐX.17 - ĐX4</t>
  </si>
  <si>
    <t>ĐH.12 - ĐX4 - ĐX3</t>
  </si>
  <si>
    <t>ĐH.12 - ĐX24</t>
  </si>
  <si>
    <t>ĐH.12B - ĐH.12 - ĐH14</t>
  </si>
  <si>
    <t>Minh Mỹ - Minh Xuân - Minh Lộc</t>
  </si>
  <si>
    <t xml:space="preserve"> ĐH.12B - ĐH17</t>
  </si>
  <si>
    <t xml:space="preserve"> ĐH.12 - ĐX3</t>
  </si>
  <si>
    <t>Bờ Tây Kênh B1-6</t>
  </si>
  <si>
    <t>CCN Tịnh Bắc - Mỏ đá 491</t>
  </si>
  <si>
    <t>BẢNG TỔNG HỢP ĐƯỜNG XÃ TỊNH BẮC</t>
  </si>
  <si>
    <t>BẢNG TỔNG HỢP ĐƯỜNG XÃ TỊNH GIANG</t>
  </si>
  <si>
    <t>BẢNG THỐNG KÊ ĐƯỜNG XÃ TỊNH GIANG</t>
  </si>
  <si>
    <t>Cấp III Đồng bằng
(Bn=12m; Bm=11m, lộ giới: 42m)</t>
  </si>
  <si>
    <t>Đường Tỉnh Lộ 623B</t>
  </si>
  <si>
    <t>cấp IV đồng bằng; Bn= 9m, Bm = 8m</t>
  </si>
  <si>
    <t>cấp IV đồng bằng; 
9m, Bm = 8m</t>
  </si>
  <si>
    <t>Cấp IV đồng bằng;
Bn= 9m, Bm = 7m</t>
  </si>
  <si>
    <t>cấp IV đồng bằng
(Bn=12m; Bm=11m, lộ giới: 29m)</t>
  </si>
  <si>
    <t>Đường Huyện ĐH.18B</t>
  </si>
  <si>
    <t>Cấp A
(Bn= 6,5m, Bm = 3,5m)</t>
  </si>
  <si>
    <t>Cấp A
(Bn= ≥10,5m, Bm = 7,5m)</t>
  </si>
  <si>
    <t>Đường Thôn</t>
  </si>
  <si>
    <t>Cấp B
(Bn= 5,0m, Bm = 3,5m)</t>
  </si>
  <si>
    <t>Tên đường</t>
  </si>
  <si>
    <t>Tên QH cũ</t>
  </si>
  <si>
    <t>Tên QH Mới</t>
  </si>
  <si>
    <t>Chiều dài</t>
  </si>
  <si>
    <t>ĐX1</t>
  </si>
  <si>
    <t>ĐX1+ĐX4</t>
  </si>
  <si>
    <t>QL24B-Cù Và - Tịnh Đông</t>
  </si>
  <si>
    <t>3.2 km</t>
  </si>
  <si>
    <t>ĐX2</t>
  </si>
  <si>
    <t>QL24B - Thổ Lưu</t>
  </si>
  <si>
    <t>ĐH18-Sơn Hà</t>
  </si>
  <si>
    <t>2.3 km</t>
  </si>
  <si>
    <t>ĐX3</t>
  </si>
  <si>
    <t>QL24B - Phước Thọ</t>
  </si>
  <si>
    <t>ĐT.623B - Phước Thọ</t>
  </si>
  <si>
    <t>1 km</t>
  </si>
  <si>
    <t>ĐX4</t>
  </si>
  <si>
    <t>ĐX5: Tịnh Giang - Sơn Hà</t>
  </si>
  <si>
    <t>NVH An Kim - Sơn Hà</t>
  </si>
  <si>
    <t>3.4 km</t>
  </si>
  <si>
    <t>QL.24B - Cù Và - Tịnh Đông</t>
  </si>
  <si>
    <t>NVH thôn An Kim - Sơn Hà</t>
  </si>
  <si>
    <t>Đông Hòa</t>
  </si>
  <si>
    <t>ĐH.18 - Sơn Hà</t>
  </si>
  <si>
    <t>Phước Thọ</t>
  </si>
  <si>
    <t>Tổng cộng</t>
  </si>
  <si>
    <t>QH mới</t>
  </si>
  <si>
    <t>Hiện trạng</t>
  </si>
  <si>
    <t>Tên tuyến</t>
  </si>
  <si>
    <t>Điểm đầu-Điểm cuối</t>
  </si>
  <si>
    <t>Quy mô (km)</t>
  </si>
  <si>
    <t>QH mới (nối dài)</t>
  </si>
  <si>
    <t>Tổng cộng:</t>
  </si>
  <si>
    <t>QL.24B - Cù Và; Tuyến  Tịnh Giang - Tịnh Đông</t>
  </si>
  <si>
    <t xml:space="preserve">QL24B - Thổ Lưu </t>
  </si>
  <si>
    <t>Tuyến Tịnh Giang - Sơn Hạ</t>
  </si>
  <si>
    <t>QL24B - Phước Thọ (trùng ĐT.623)</t>
  </si>
  <si>
    <t>ĐTh.1</t>
  </si>
  <si>
    <t>ĐTh.2</t>
  </si>
  <si>
    <t>ĐTh.3</t>
  </si>
  <si>
    <t>ĐTh.4</t>
  </si>
  <si>
    <t>ĐTh.5</t>
  </si>
  <si>
    <t>ĐTh.6</t>
  </si>
  <si>
    <t>ĐTh.7</t>
  </si>
  <si>
    <t>ĐTh.8</t>
  </si>
  <si>
    <t>ĐTh.9</t>
  </si>
  <si>
    <t>ĐTh.10</t>
  </si>
  <si>
    <t>ĐTh.11</t>
  </si>
  <si>
    <t>ĐTh.12</t>
  </si>
  <si>
    <t>ĐTh.13</t>
  </si>
  <si>
    <t>ĐTh.14</t>
  </si>
  <si>
    <t>ĐTh.15</t>
  </si>
  <si>
    <t>ĐTh.16</t>
  </si>
  <si>
    <t>ĐTh.17</t>
  </si>
  <si>
    <t>ĐTh.18</t>
  </si>
  <si>
    <t>ĐTh.19</t>
  </si>
  <si>
    <t>ĐTh.20</t>
  </si>
  <si>
    <t>ĐTh.21</t>
  </si>
  <si>
    <t>ĐTh.22</t>
  </si>
  <si>
    <t>ĐTh.23</t>
  </si>
  <si>
    <t>ĐTh.24</t>
  </si>
  <si>
    <t>ĐTh.25</t>
  </si>
  <si>
    <t>ĐTh.26</t>
  </si>
  <si>
    <t>ĐTh.27</t>
  </si>
  <si>
    <t>ĐTh.28</t>
  </si>
  <si>
    <t>ĐTh.29</t>
  </si>
  <si>
    <t>ĐTh.30</t>
  </si>
  <si>
    <t>ĐTh.31</t>
  </si>
  <si>
    <t>ĐTh.32</t>
  </si>
  <si>
    <t>ĐTh.33</t>
  </si>
  <si>
    <t>ĐTh.34</t>
  </si>
  <si>
    <t>ĐTh.35</t>
  </si>
  <si>
    <t>ĐTh.36</t>
  </si>
  <si>
    <t>ĐTh.37</t>
  </si>
  <si>
    <t>ĐTh.40</t>
  </si>
  <si>
    <t>ĐTh.44</t>
  </si>
  <si>
    <t>Đường thôn, liên thôn</t>
  </si>
  <si>
    <t>ok</t>
  </si>
  <si>
    <t>Tuyến Cù Và nhánh 1,2,3</t>
  </si>
  <si>
    <t>Tuyến Cù và nối dài</t>
  </si>
  <si>
    <t>Tuyến Cù Và nhánh 1,2</t>
  </si>
  <si>
    <t>Tuyến Trường THCS- Cô Linh</t>
  </si>
  <si>
    <t>Tuyến Bà  Hởi - xóm rẫy</t>
  </si>
  <si>
    <t>Ông Đức - xóm 4</t>
  </si>
  <si>
    <t>Trạm hạ thế- Trường học Đông Hòa</t>
  </si>
  <si>
    <t>Ngã 3  đội 7 - Đội 12</t>
  </si>
  <si>
    <t xml:space="preserve">Đội 8 kinh tế mới </t>
  </si>
  <si>
    <t xml:space="preserve">Ngã 3 Ông Khánh - Nhà văn hóa </t>
  </si>
  <si>
    <t>Ngã  3 đội 8 trường học đội 5</t>
  </si>
  <si>
    <t>Ông Nhàn - Hố Môn</t>
  </si>
  <si>
    <t>Đội 8 nối dài đội 12</t>
  </si>
  <si>
    <t>Đội 12 - Đội 5</t>
  </si>
  <si>
    <t>Ông Triều khu dân cư Thổ Cao</t>
  </si>
  <si>
    <t>Tuyến Xóm 4 - xóm Gò</t>
  </si>
  <si>
    <t>Xóm cây đa - Xóm 4</t>
  </si>
  <si>
    <t>Đội 8 nối dài Lò Gạch</t>
  </si>
  <si>
    <t>Ông Chính -Ông Thọ</t>
  </si>
  <si>
    <t>Cây Bứa - bàn Cờ</t>
  </si>
  <si>
    <t>Ông Phương xóm hẻo</t>
  </si>
  <si>
    <t>Bà Lùn - Ông Cang</t>
  </si>
  <si>
    <t>Trùng ĐH18</t>
  </si>
  <si>
    <t>An kim nhánh 1,2</t>
  </si>
  <si>
    <t>QL24B - Gò Lớn (2009)</t>
  </si>
  <si>
    <t xml:space="preserve">QL24B - Gò Chùa </t>
  </si>
  <si>
    <t>Gò chùa  nối dài Gò Lớn</t>
  </si>
  <si>
    <t>QL24B - Gò lớn (2006)</t>
  </si>
  <si>
    <t>QL24B - Cây Thị</t>
  </si>
  <si>
    <t>Ông Ba- Ông Thu</t>
  </si>
  <si>
    <t>Ông Thông - Bà Hạnh</t>
  </si>
  <si>
    <t xml:space="preserve">QL24B Cây Thị nối dài </t>
  </si>
  <si>
    <t>QL24B xóm rẫy</t>
  </si>
  <si>
    <t>QL24B Trung yên</t>
  </si>
  <si>
    <t xml:space="preserve">QL24B Miếu võ </t>
  </si>
  <si>
    <t>QL24B xóm đồn</t>
  </si>
  <si>
    <t xml:space="preserve">QL24B Đồng Xoai </t>
  </si>
  <si>
    <t>Ông Thuần- Ông Hùng</t>
  </si>
  <si>
    <t>Ông Mai - Ông Minh</t>
  </si>
  <si>
    <t xml:space="preserve">Ông Bích - Ông Lực </t>
  </si>
  <si>
    <t>Trường học Hố Da</t>
  </si>
  <si>
    <t>Tuyến ông Ri - Ông Duyên</t>
  </si>
  <si>
    <t>Phước Thọ nhánh 1,2,3</t>
  </si>
  <si>
    <t>Tuyến QL24B - Sân Vận động An Kim</t>
  </si>
  <si>
    <t>Loại đường/tên đường</t>
  </si>
  <si>
    <t>Chiều dài quy hoạch (Km)</t>
  </si>
  <si>
    <t>Khối lượng thực hiện 2016 - 2020 (Km)</t>
  </si>
  <si>
    <t>Chiều dài nhựa hóa, bê tông hóa (km)</t>
  </si>
  <si>
    <t>Tỷ lệ nhựa hóa, bê tông hóa (%)</t>
  </si>
  <si>
    <t>Khối lượng còn lại cần BT hóa, nhựa hóa</t>
  </si>
  <si>
    <t>Xi măng</t>
  </si>
  <si>
    <t>Nhựa</t>
  </si>
  <si>
    <t>Cấp phối</t>
  </si>
  <si>
    <t>Đất</t>
  </si>
  <si>
    <t>Tuyến Cù Và nhánh 1</t>
  </si>
  <si>
    <t>Tuyến Bà  Hởi - xóm rẫy; Cù Và nhánh 3</t>
  </si>
  <si>
    <t>ĐTh.45</t>
  </si>
  <si>
    <t>ĐTh.46</t>
  </si>
  <si>
    <t>ĐTh.16A</t>
  </si>
  <si>
    <t>ĐTh.16B</t>
  </si>
  <si>
    <t>ĐTh.18A</t>
  </si>
  <si>
    <t>ĐTh.18B</t>
  </si>
  <si>
    <t>ĐTh.18C</t>
  </si>
  <si>
    <t>ĐTh.18D</t>
  </si>
  <si>
    <t>Phước Thọ nhánh 1</t>
  </si>
  <si>
    <t>Phước Thọ nhánh 2</t>
  </si>
  <si>
    <t>ĐTh.42-1</t>
  </si>
  <si>
    <t>ĐTh.42-2</t>
  </si>
  <si>
    <t>ĐTh.42-3</t>
  </si>
  <si>
    <t>Phước Thọ nhánh 3</t>
  </si>
  <si>
    <t>ĐTh.25A</t>
  </si>
  <si>
    <t>Ông Bích - Ông Lực; Phước Thọ nhánh 1</t>
  </si>
  <si>
    <t>ĐTh.39+ĐTh.42-1</t>
  </si>
  <si>
    <t>ĐX.1-ĐH18B</t>
  </si>
  <si>
    <t>Tên tuyến cũ</t>
  </si>
  <si>
    <t>Tuyến Trường THCS- Cô Linh-ĐH18B</t>
  </si>
  <si>
    <t>ĐX.1-Đập Cống Giang</t>
  </si>
  <si>
    <t>ĐTh.5-Kênh Cống Giang</t>
  </si>
  <si>
    <t xml:space="preserve">QL24B - Miếu võ </t>
  </si>
  <si>
    <t>QL24B - Kênh Chính Bắc</t>
  </si>
  <si>
    <t>QL24B-ĐTh.10</t>
  </si>
  <si>
    <t>QL24B-ĐX.1</t>
  </si>
  <si>
    <t>QL24B-Tịnh Đông</t>
  </si>
  <si>
    <t>QL24B-Đập Cống Giang</t>
  </si>
  <si>
    <t>QL24B-ĐH18B</t>
  </si>
  <si>
    <t>QL24B-ĐX.4</t>
  </si>
  <si>
    <t>ĐH18B-ĐTh.16A</t>
  </si>
  <si>
    <t>ĐTh.16A- Đội 8</t>
  </si>
  <si>
    <t>ĐTh.9+Đth.17</t>
  </si>
  <si>
    <t>ĐTh.16- Lò Gạch</t>
  </si>
  <si>
    <t>ĐH18B-ĐX.2</t>
  </si>
  <si>
    <t>ĐX.2-Hồ Cây Bứa</t>
  </si>
  <si>
    <t>ĐX.2-Ông Thọ</t>
  </si>
  <si>
    <t>ĐTh.18-ĐX,2</t>
  </si>
  <si>
    <t>ĐTh.18-KDC Thổ Cao</t>
  </si>
  <si>
    <t>ĐTh.18B-ĐTh.18C</t>
  </si>
  <si>
    <t>ĐTh.18B-ĐH18B</t>
  </si>
  <si>
    <t>ĐTh.18B-Ông Cang</t>
  </si>
  <si>
    <t>ĐX.4-Trường Lũy</t>
  </si>
  <si>
    <t>ĐX.4-Ông Thu</t>
  </si>
  <si>
    <t>ĐT.623B-Sơn Hà</t>
  </si>
  <si>
    <t>ĐX.3-Kênh chính Bắc -Sơn Hà</t>
  </si>
  <si>
    <t>ĐX.3-KDC Phước Thọ</t>
  </si>
  <si>
    <t>ĐTh.24-KDc Phước Thọ</t>
  </si>
  <si>
    <t xml:space="preserve">QL24B - Đồng Xoai </t>
  </si>
  <si>
    <t>Địa điểm (thôn)</t>
  </si>
  <si>
    <t>Đồ án</t>
  </si>
  <si>
    <t>Đoạn trong Trung Tâm Xã
Bn=24,75m; Bm=13,75m; Bvh=2x5,5</t>
  </si>
  <si>
    <t>PHỤ LỤC</t>
  </si>
  <si>
    <t>(Kèm theo Báo cáo số         /BC-UBND ngày 19/8/2019 của UBND xã Tịnh Giang)</t>
  </si>
  <si>
    <t>Chiều dài  (Km)</t>
  </si>
  <si>
    <t>GIAI ĐOẠN 2011-2020
Khối lượng thực hiện (Km)</t>
  </si>
  <si>
    <t>GIAI ĐOẠN 2021-2030</t>
  </si>
  <si>
    <t>Tỷ lệ nhựa hóa, cứng hóa (%)</t>
  </si>
  <si>
    <t>Nội dung thực hiện</t>
  </si>
  <si>
    <t>Kết cấu</t>
  </si>
  <si>
    <t>(1)</t>
  </si>
  <si>
    <t>(2)</t>
  </si>
  <si>
    <t>(3)</t>
  </si>
  <si>
    <t>(4)</t>
  </si>
  <si>
    <t>(5)</t>
  </si>
  <si>
    <t>(6)</t>
  </si>
  <si>
    <t>(8)</t>
  </si>
  <si>
    <t>(9)</t>
  </si>
  <si>
    <t>(10)</t>
  </si>
  <si>
    <t>Cộng</t>
  </si>
  <si>
    <t>Đường xã, liên xã</t>
  </si>
  <si>
    <t>Đường QL24B - Cù Và</t>
  </si>
  <si>
    <t>Nâng cấp</t>
  </si>
  <si>
    <t>Tuyến  Tịnh Giang - Tịnh Đông</t>
  </si>
  <si>
    <t>AK</t>
  </si>
  <si>
    <t>Đường ngõ, xóm</t>
  </si>
  <si>
    <t>Tuyến Ông Cân - Bà Bình</t>
  </si>
  <si>
    <t>Đội 5 - Hố Tre</t>
  </si>
  <si>
    <t>Khu tái định cư Gò C3</t>
  </si>
  <si>
    <t>Tuyến Gò Lớn - Ông Tỵ</t>
  </si>
  <si>
    <t>Tuyến Ông Chín Lê-Bà Bông</t>
  </si>
  <si>
    <t>Ông Lý - Ông Lê</t>
  </si>
  <si>
    <t>Tuyến Ông Tịnh - Bà Nỡ</t>
  </si>
  <si>
    <t>Tuyến Bà Tiếp - Ông Hùng</t>
  </si>
  <si>
    <t>Tuyến Bà Dũng - Ông Hoàng</t>
  </si>
  <si>
    <t>Ông Lương - Hóc Cát</t>
  </si>
  <si>
    <t>Tuyến Ông Long - Ông Ưu</t>
  </si>
  <si>
    <t>Tuyến Ông Phúc - Ông Chấn</t>
  </si>
  <si>
    <t>Ông Lựu - Bà Sữu</t>
  </si>
  <si>
    <t>Tuyến Ông Quê - Ông Đức</t>
  </si>
  <si>
    <t xml:space="preserve">QL24B Cây Thị (dưới) </t>
  </si>
  <si>
    <t>Tuyến Ông Nhỏ - Ông Thọ</t>
  </si>
  <si>
    <t>Tuyến Gò Lớn - Ông Cường</t>
  </si>
  <si>
    <t>Tuyến Gò Lớn - Sân vận động</t>
  </si>
  <si>
    <t>Tuyến Gò Lớn - Ông Sơn</t>
  </si>
  <si>
    <t xml:space="preserve">Tuyến Ông Mận - Bà Mai </t>
  </si>
  <si>
    <t>Tuyến Bà Đạt - Kênh Sông Giang</t>
  </si>
  <si>
    <t>Tuyến Ông Thơ - Ông Luận</t>
  </si>
  <si>
    <t>Ông Đồng - Ông Khải</t>
  </si>
  <si>
    <t>Tuyến Ông Thanh- Ông Thương</t>
  </si>
  <si>
    <t>6 Vàng - Ông Bổn</t>
  </si>
  <si>
    <t>Cống 5B - An Hoà</t>
  </si>
  <si>
    <t>Kỳ Tâm - Ông Dậu</t>
  </si>
  <si>
    <t>Tuyến Ông Cảnh - Ông Quy</t>
  </si>
  <si>
    <t>Tuyến Ông Tấn - Ông Hà</t>
  </si>
  <si>
    <t>Tuyến Xóm 3 Rưởi - Ông Bình</t>
  </si>
  <si>
    <t>Tuyến Ông Hải - Ông Quang</t>
  </si>
  <si>
    <t>Tuyến Ông Đường - Ông Thu</t>
  </si>
  <si>
    <t>Xóm Đồn - Ông Trai</t>
  </si>
  <si>
    <t>Tuyến Ông Dinh - Ông Dũng</t>
  </si>
  <si>
    <t>Tuyến Ông Nhẫn -Ông Mắng</t>
  </si>
  <si>
    <t>Tuyến Ông Thanh - Ông Hợi</t>
  </si>
  <si>
    <t>Tuyến Ông Học- Ông Liễn</t>
  </si>
  <si>
    <t xml:space="preserve">QL24B - Ông Diện </t>
  </si>
  <si>
    <t>Ông Lộc -Ông Liên</t>
  </si>
  <si>
    <t>Ông Tư - Ông Chính</t>
  </si>
  <si>
    <t>Đường nội đồng</t>
  </si>
  <si>
    <t>Tuyến đường Đồng Thổ Lưu</t>
  </si>
  <si>
    <t>Đồng 82- Đồng Do</t>
  </si>
  <si>
    <t>Đồng Cải Tạo</t>
  </si>
  <si>
    <t>Đồng Thổ Ngoài</t>
  </si>
  <si>
    <t>Đồng Cây Thị</t>
  </si>
  <si>
    <t>Đồng Gò Giữa</t>
  </si>
  <si>
    <t>Đồng Lò Gạch</t>
  </si>
  <si>
    <t>Tuyến đường Gò Cao - Cây Kén</t>
  </si>
  <si>
    <t>Vườn Phụng - Gò Mè</t>
  </si>
  <si>
    <t xml:space="preserve">Đồng Nà Láng </t>
  </si>
  <si>
    <t>Rộc Sa Hóc Lớn</t>
  </si>
  <si>
    <t>Đường nội đồng Bờ Đắp</t>
  </si>
  <si>
    <t>Bảng Tổng hợp Giao thông Ngõ (xóm), Nội đồng</t>
  </si>
  <si>
    <t>BẢNG TỔNG HỢP ĐƯỜNG THÔN TỊNH GIANG</t>
  </si>
  <si>
    <t>Cù Và</t>
  </si>
  <si>
    <t>An Kim</t>
  </si>
  <si>
    <t>Đông Hòa - Xóm Ren</t>
  </si>
  <si>
    <t>bỏ</t>
  </si>
  <si>
    <t>ĐX.1-ông Kim</t>
  </si>
  <si>
    <t>NVH Cù Và - ĐTh.5 (Bà Hỡi)</t>
  </si>
  <si>
    <t>TBA TỊNH GIANG 5 - Ông Tính</t>
  </si>
  <si>
    <t>Ông Chung - Ông Can</t>
  </si>
  <si>
    <t xml:space="preserve">Ông Đức - xóm 4; </t>
  </si>
  <si>
    <t>Ông Nhàn - Hố Môn; Đội 12 - Đội 5</t>
  </si>
  <si>
    <t>Đội 8 kinh tế mới; Đội 8 nối dài đội 12; Tuyến Xóm 4 - xóm Gò</t>
  </si>
  <si>
    <t>Ông Thông - Bà Hạnh; Gò chùa  nối dài Gò Lớn</t>
  </si>
  <si>
    <t>Bảng Tổng hợp Giao thông Ngõ (xóm), Nội đồng xã Tịnh Giang</t>
  </si>
  <si>
    <t xml:space="preserve"> </t>
  </si>
  <si>
    <t>Tuyến Ông Tâm- Bà Hồng</t>
  </si>
  <si>
    <t>Tuyến Ông Nhung- Phạm Sô Em</t>
  </si>
  <si>
    <t>Tuyến Đội 5- Ông Quy</t>
  </si>
  <si>
    <t>Tuyến Ông Hiệp- Ông Lại</t>
  </si>
  <si>
    <t>Tuyến Đội 12- Ông Tịnh</t>
  </si>
  <si>
    <t>Tuyến Ông Khương- Ông Minh</t>
  </si>
  <si>
    <t>Tuyến Ông Thương- Ông Hoàng</t>
  </si>
  <si>
    <t>Tuyến Ông Hỏi - Ông Minh</t>
  </si>
  <si>
    <t>Tuyến QL24B - Bà Vân</t>
  </si>
  <si>
    <t>Tuyến Bà Hồ - Ông Sanh</t>
  </si>
  <si>
    <t>Tuyến đội 8 - Bà Nhuận</t>
  </si>
  <si>
    <t>Tuyến ngõ Bà Hòa</t>
  </si>
  <si>
    <t>Tuyến Ông Đức- Ông Yên</t>
  </si>
  <si>
    <t>Tuyến ông Phúc- Bà Thủy</t>
  </si>
  <si>
    <t>Tuyến Cây Thị Dưới - Ông Liên</t>
  </si>
  <si>
    <t>Tuyến Ông Chung- Ông Phúc</t>
  </si>
  <si>
    <t>Tuyến bà Cho- Ông Sang</t>
  </si>
  <si>
    <t>Tuyến Ông Nông- Ông Trung</t>
  </si>
  <si>
    <t>Tuyến 24B- Bà Dung</t>
  </si>
  <si>
    <t>Tuyến ngõ Ông Linh  đội 7</t>
  </si>
  <si>
    <t>Tuyến ĐH 18- Bà Chuyền</t>
  </si>
  <si>
    <t>Tuyến đội 5 - Ông Trung</t>
  </si>
  <si>
    <t>Tuyến Ông Vinh- Ông Đống</t>
  </si>
  <si>
    <t>Tuyến Ông Dũng- Ông Trung</t>
  </si>
  <si>
    <t>Tuyến Ông Giới- Ông Long</t>
  </si>
  <si>
    <t>Tuyến đội 8 - Ông Hưng</t>
  </si>
  <si>
    <t>Tuyến Đội 12- Ông Phạm Đình Long</t>
  </si>
  <si>
    <t>Tuyến đội 5 - Bà Trà Giang</t>
  </si>
  <si>
    <t>Tuyến Ông Hải- Ông Luận</t>
  </si>
  <si>
    <t>Tuyến Ông Mót - Ông Tư</t>
  </si>
  <si>
    <t>Tuyến Ông Học - Ông Liến</t>
  </si>
  <si>
    <t>Tuyến đội 12 - Ông Quang</t>
  </si>
  <si>
    <t>Tuyến Cây Thị Dưới - Ông Chí</t>
  </si>
  <si>
    <t>Tuyến Cây Thị Dưới - Ông Hà</t>
  </si>
  <si>
    <t>Tuyến Ông Vinh - Ông Quy</t>
  </si>
  <si>
    <t>Tuyến Cù Và Dưới - Ông Tuấn</t>
  </si>
  <si>
    <t>Tuyến Ông Phúc - Bà Thủy</t>
  </si>
  <si>
    <t>Tuyến Đội 8- Ông Nguyễn Ngọc Tuân</t>
  </si>
  <si>
    <t>Tuyến đội 5- Ông Dũng</t>
  </si>
  <si>
    <t>Tuyến đội 8- Ông Vương Ngọc Quý</t>
  </si>
  <si>
    <t>Tuyến đội 8 - Tống Huy</t>
  </si>
  <si>
    <t>Tuyến đội 6 - Ông Phạm Hồng Quy</t>
  </si>
  <si>
    <t>Tuyến đội 6 - Ông Trần Duy Vinh</t>
  </si>
  <si>
    <t>Tuyến đội 5 - Ông Nguyễn Được</t>
  </si>
  <si>
    <t>Tuyến đội 5 - Ông Cưng</t>
  </si>
  <si>
    <t>Tuyến đội 5 - Ông Huỳnh Văn Rân</t>
  </si>
  <si>
    <t>Tuyến đội 5 - Ông Nguyễn Ngọc Tấn</t>
  </si>
  <si>
    <t>Tuyến Cây Thị Trên- Ông Công</t>
  </si>
  <si>
    <t>Tuyến QL24B - Ông Thanh</t>
  </si>
  <si>
    <t>Tuyến Gò Lớn - Bà Dương Thị Lo</t>
  </si>
  <si>
    <t>Tuyến Gò Lớn - Ông Giáp</t>
  </si>
  <si>
    <t>Tuyến Gò Lớn - Ông Hoè</t>
  </si>
  <si>
    <t>Tuyến Gò Chùa - Ông Dũng</t>
  </si>
  <si>
    <t>Tuyến Gò Lớn- Bà Nguyệt</t>
  </si>
  <si>
    <t>Tuyến Gò Lớn - Ông Nguyễn Đi</t>
  </si>
  <si>
    <t>Tuyến Gò Lớn - Ông Nhân</t>
  </si>
  <si>
    <t>Tuyến Gò Lớn - Ông Quang</t>
  </si>
  <si>
    <t>Tuyến Ông Hiếu - Ông Cư</t>
  </si>
  <si>
    <t>QL24B- Ông Lan</t>
  </si>
  <si>
    <t>Tuyến Ông Thuận- Ông Lê</t>
  </si>
  <si>
    <t>Tuyến Ông Dần - Bà Sự</t>
  </si>
  <si>
    <t>QL24B- Đồng Thổ</t>
  </si>
  <si>
    <t>Đồng Rộc Sa</t>
  </si>
  <si>
    <t>Đồng Lô 42 Cù Và</t>
  </si>
  <si>
    <t>Đồng 75- Nước Máy</t>
  </si>
  <si>
    <t>Đường Đồng Lò Rèn</t>
  </si>
  <si>
    <t>TT</t>
  </si>
  <si>
    <t>Hạng mục</t>
  </si>
  <si>
    <t>ĐVT</t>
  </si>
  <si>
    <t>Chiều dài quy hoạch</t>
  </si>
  <si>
    <t>Kết quả thực hiện</t>
  </si>
  <si>
    <t>Diện tích tưới</t>
  </si>
  <si>
    <t>Kênh đã kiên cố hóa</t>
  </si>
  <si>
    <t>Kênh đất</t>
  </si>
  <si>
    <t>Kênh Hồ Hố Tre - Lò Rèn</t>
  </si>
  <si>
    <t>km</t>
  </si>
  <si>
    <t>30ha</t>
  </si>
  <si>
    <t xml:space="preserve">Kênh Hố Môn - Cây Đa </t>
  </si>
  <si>
    <t>20ha</t>
  </si>
  <si>
    <t>Kênh Hố Tre - Đồng 75</t>
  </si>
  <si>
    <t>15ha</t>
  </si>
  <si>
    <t>Kênh Lò Rèn</t>
  </si>
  <si>
    <t>24 ha</t>
  </si>
  <si>
    <t>Kênh Hố Tre - Ruộng Bẹn</t>
  </si>
  <si>
    <t>6 ha</t>
  </si>
  <si>
    <t>Kênh cống Giang - Hóc Cát</t>
  </si>
  <si>
    <t>16 ha</t>
  </si>
  <si>
    <t>Kênh Cống Giang - Đồng Do</t>
  </si>
  <si>
    <t>30 ha</t>
  </si>
  <si>
    <t>Kênh Cây Bứa - Trại Cháy (Kênh trạm bơm Phước Thọ)</t>
  </si>
  <si>
    <t>17 ha</t>
  </si>
  <si>
    <t>Kênh Chà Là - Lò Gạch</t>
  </si>
  <si>
    <t>8 ha</t>
  </si>
  <si>
    <t>Kênh Bm Tịnh Giang (Kênh trạm bơm An Kim)</t>
  </si>
  <si>
    <t>10 ha</t>
  </si>
  <si>
    <t>Kênh Cây Thị</t>
  </si>
  <si>
    <t>15 ha</t>
  </si>
  <si>
    <t>Kênh Bờ Đắp - Cây Tra</t>
  </si>
  <si>
    <t>Kênh Sông Giang - Đồng Gieo</t>
  </si>
  <si>
    <t>12 ha</t>
  </si>
  <si>
    <t>Kênh chính hồ chứa nước Cây Bứa</t>
  </si>
  <si>
    <t>Kênh Hóc Cát Trong</t>
  </si>
  <si>
    <t>Kênh Lò Ngói - Rộc Sa</t>
  </si>
  <si>
    <t>Kênh Thầy Thiệp - Rộc Gai</t>
  </si>
  <si>
    <t>Kênh Hóc Cát Ngoài - Rộc Sa</t>
  </si>
  <si>
    <t>9 ha</t>
  </si>
  <si>
    <t>Kênh S1 - Bắp Đá</t>
  </si>
  <si>
    <t>Kênh Hóc Cát - Về 42</t>
  </si>
  <si>
    <t>25 ha</t>
  </si>
  <si>
    <t>Kênh đồng Cải tạo</t>
  </si>
  <si>
    <t>Kênh S1 Cù Và</t>
  </si>
  <si>
    <t>Kênh S1 Nà láng</t>
  </si>
  <si>
    <t>22 ha</t>
  </si>
  <si>
    <t>Kênh Hàng Ruột - Hòn Xứ</t>
  </si>
  <si>
    <t>Kênh sông Giang đi Cây Da, Cây Tra</t>
  </si>
  <si>
    <t>12ha</t>
  </si>
  <si>
    <t xml:space="preserve">Kênh Rộc Tý Lô 48+43 </t>
  </si>
  <si>
    <t>8ha</t>
  </si>
  <si>
    <t>Kênh Hố Rọ - Vườn Mít</t>
  </si>
  <si>
    <t>6ha</t>
  </si>
  <si>
    <t>7ha</t>
  </si>
  <si>
    <t>Kênh Cù Và- Nà Láng</t>
  </si>
  <si>
    <t>4ha</t>
  </si>
  <si>
    <t>Bờ Cản- Nước Nóng</t>
  </si>
  <si>
    <t>Kênh Chính Bắc- Đồng Thổ</t>
  </si>
  <si>
    <t>Kênh Chính Bắc- Nà Láng</t>
  </si>
  <si>
    <t>Kênh Hố Tre - Nà Quân</t>
  </si>
  <si>
    <t>11ha</t>
  </si>
  <si>
    <t>Trạm bơm Phước Thọ</t>
  </si>
  <si>
    <t>Trạm bơm An Kim</t>
  </si>
  <si>
    <t>Trạm bơm An Hòa</t>
  </si>
  <si>
    <t>QL24B-Sơn Hà</t>
  </si>
  <si>
    <t>QL24B - Kè sông Trà Khúc - Sơn Hà</t>
  </si>
  <si>
    <t>ĐTh.13A</t>
  </si>
  <si>
    <t>QL24B-ĐH54</t>
  </si>
  <si>
    <t>QL24B -Kênh chính Bắc - ĐH54</t>
  </si>
  <si>
    <t>ĐTh.13B</t>
  </si>
  <si>
    <t>QL24B-Đth.11</t>
  </si>
  <si>
    <t>QL24B-Dọc kênh chính Bắc - Sông Giang</t>
  </si>
  <si>
    <t>ĐTh.12 - Đth.14A</t>
  </si>
  <si>
    <t xml:space="preserve"> Đth.14A - Cây Thị</t>
  </si>
  <si>
    <t>ĐTh.14A</t>
  </si>
  <si>
    <t>ĐTh.14B</t>
  </si>
  <si>
    <t>ĐTh.11 - Đth.14B</t>
  </si>
  <si>
    <t>ĐTh.11 - dọc bờ nam kênh chính Bắc - Đth.14B</t>
  </si>
  <si>
    <t xml:space="preserve"> QL.24B-KDC Cây Thị</t>
  </si>
  <si>
    <t xml:space="preserve"> QL.24B (TBA Tịnh Giang 6 -KDC Cây Thị</t>
  </si>
  <si>
    <t>Ngã  3 đội 8 - trường học đội 5</t>
  </si>
  <si>
    <t>Đnx.1</t>
  </si>
  <si>
    <t>Đnx.2</t>
  </si>
  <si>
    <t>Đnx.3</t>
  </si>
  <si>
    <t>Đnx.4</t>
  </si>
  <si>
    <t>Đnx.5</t>
  </si>
  <si>
    <t>Đnx.6</t>
  </si>
  <si>
    <t>Đnx.7</t>
  </si>
  <si>
    <t>Đnx.8</t>
  </si>
  <si>
    <t>Đnx.9</t>
  </si>
  <si>
    <t>Đnx.10</t>
  </si>
  <si>
    <t>Đnx.11</t>
  </si>
  <si>
    <t>Đnx.12</t>
  </si>
  <si>
    <t>Đnx.13</t>
  </si>
  <si>
    <t>Đnx.14</t>
  </si>
  <si>
    <t>Đnx.15</t>
  </si>
  <si>
    <t>Đnx.16</t>
  </si>
  <si>
    <t>Đnx.17</t>
  </si>
  <si>
    <t>Đnx.18</t>
  </si>
  <si>
    <t>Đnx.19</t>
  </si>
  <si>
    <t>Đnx.20</t>
  </si>
  <si>
    <t>Đnx.21</t>
  </si>
  <si>
    <t>Đnx.22</t>
  </si>
  <si>
    <t>Đnx.23</t>
  </si>
  <si>
    <t>Đnx.24</t>
  </si>
  <si>
    <t>Đnx.25</t>
  </si>
  <si>
    <t>Đnx.26</t>
  </si>
  <si>
    <t>Đnx.27</t>
  </si>
  <si>
    <t>Đnx.28</t>
  </si>
  <si>
    <t>Đnx.29</t>
  </si>
  <si>
    <t>Đnx.30</t>
  </si>
  <si>
    <t>Đnx.31</t>
  </si>
  <si>
    <t>Đnx.32</t>
  </si>
  <si>
    <t>Đnx.33</t>
  </si>
  <si>
    <t>Đnx.34</t>
  </si>
  <si>
    <t>Đnx.35</t>
  </si>
  <si>
    <t>Đnx.36</t>
  </si>
  <si>
    <t>Đnx.37</t>
  </si>
  <si>
    <t>Đnx.38</t>
  </si>
  <si>
    <t>Đnx.39</t>
  </si>
  <si>
    <t>Đnx.40</t>
  </si>
  <si>
    <t>Đnx.41</t>
  </si>
  <si>
    <t>Đnx.42</t>
  </si>
  <si>
    <t>Đnx.43</t>
  </si>
  <si>
    <t>Đnx.44</t>
  </si>
  <si>
    <t>Đnx.45</t>
  </si>
  <si>
    <t>Đnx.46</t>
  </si>
  <si>
    <t>Đnx.47</t>
  </si>
  <si>
    <t>Đnx.48</t>
  </si>
  <si>
    <t>Đnx.49</t>
  </si>
  <si>
    <t>Đnx.50</t>
  </si>
  <si>
    <t>Đnx.51</t>
  </si>
  <si>
    <t>Đnx.52</t>
  </si>
  <si>
    <t>Đnx.53</t>
  </si>
  <si>
    <t>Đnx.54</t>
  </si>
  <si>
    <t>Đnx.55</t>
  </si>
  <si>
    <t>Đnx.56</t>
  </si>
  <si>
    <t>Đnx.57</t>
  </si>
  <si>
    <t>Đnx.58</t>
  </si>
  <si>
    <t>Đnx.59</t>
  </si>
  <si>
    <t>Đnx.60</t>
  </si>
  <si>
    <t>Đnx.61</t>
  </si>
  <si>
    <t>Đnx.62</t>
  </si>
  <si>
    <t>Đnx.63</t>
  </si>
  <si>
    <t>Đnx.64</t>
  </si>
  <si>
    <t>Đnx.65</t>
  </si>
  <si>
    <t>Đnx.66</t>
  </si>
  <si>
    <t>Đnx.67</t>
  </si>
  <si>
    <t>Đnx.68</t>
  </si>
  <si>
    <t>Đnx.69</t>
  </si>
  <si>
    <t>Đnx.70</t>
  </si>
  <si>
    <t>Đnx.71</t>
  </si>
  <si>
    <t>Đnx.72</t>
  </si>
  <si>
    <t>Đnx.73</t>
  </si>
  <si>
    <t>Đnx.74</t>
  </si>
  <si>
    <t>Đnx.75</t>
  </si>
  <si>
    <t>Đnx.76</t>
  </si>
  <si>
    <t>Đnx.77</t>
  </si>
  <si>
    <t>Đnx.78</t>
  </si>
  <si>
    <t>Đnx.79</t>
  </si>
  <si>
    <t>Đnx.80</t>
  </si>
  <si>
    <t>Đnx.81</t>
  </si>
  <si>
    <t>Đnx.82</t>
  </si>
  <si>
    <t>Đnx.83</t>
  </si>
  <si>
    <t>Đnx.84</t>
  </si>
  <si>
    <t>Đnx.85</t>
  </si>
  <si>
    <t>Đnx.86</t>
  </si>
  <si>
    <t>Đnx.87</t>
  </si>
  <si>
    <t>Đnx.88</t>
  </si>
  <si>
    <t>Đnx.89</t>
  </si>
  <si>
    <t>Đnx.90</t>
  </si>
  <si>
    <t>Đnx.91</t>
  </si>
  <si>
    <t>Đnx.92</t>
  </si>
  <si>
    <t>Đnx.93</t>
  </si>
  <si>
    <t>Đnx.94</t>
  </si>
  <si>
    <t>Đnx.95</t>
  </si>
  <si>
    <t>Đnx.96</t>
  </si>
  <si>
    <t>Đnx.97</t>
  </si>
  <si>
    <t>Đnx.98</t>
  </si>
  <si>
    <t>Đnx.99</t>
  </si>
  <si>
    <t>Đnx.100</t>
  </si>
  <si>
    <t>Đnx.101</t>
  </si>
  <si>
    <t>Đnđ.1</t>
  </si>
  <si>
    <t>Đnđ.2</t>
  </si>
  <si>
    <t>Đnđ.3</t>
  </si>
  <si>
    <t>Đnđ.4</t>
  </si>
  <si>
    <t>Đnđ.6</t>
  </si>
  <si>
    <t>Đnđ.7</t>
  </si>
  <si>
    <t>Đnđ.9</t>
  </si>
  <si>
    <t>Đnđ.5</t>
  </si>
  <si>
    <t>Đnđ.8</t>
  </si>
  <si>
    <t>Đnđ.10</t>
  </si>
  <si>
    <t>Đnđ.11</t>
  </si>
  <si>
    <t>Đnđ.12</t>
  </si>
  <si>
    <t>Danh mục kênh mương</t>
  </si>
  <si>
    <t>Khối lượng/ quy mô</t>
  </si>
  <si>
    <t>Giai đoạn 2011-2020</t>
  </si>
  <si>
    <t>Km</t>
  </si>
  <si>
    <t>Bố sung quy hoạch</t>
  </si>
  <si>
    <t>BẢNG TỔNG HỢP CÁC CÔNG TRÌNH THỦY LỢI KHÁC</t>
  </si>
  <si>
    <t>CÔNG TRÌNH</t>
  </si>
  <si>
    <t>Tổng chiều dài/khối lượng</t>
  </si>
  <si>
    <t>Đã thực hiện</t>
  </si>
  <si>
    <t>Chưa thực hiện</t>
  </si>
  <si>
    <t>TRẠM BƠM</t>
  </si>
  <si>
    <t>Trạm</t>
  </si>
  <si>
    <t>Sữa chữa, nâng cấp</t>
  </si>
  <si>
    <t>Công trình hạ tầng thủy lợi (trạm bơm)</t>
  </si>
  <si>
    <t>Làm mới</t>
  </si>
  <si>
    <t>KÈ SÔNG TRÀ KHÚC-SÔNG GIANG</t>
  </si>
  <si>
    <t>Kè sông trà khúc đoạn thôn Phước Thọ</t>
  </si>
  <si>
    <t>Kè sông trà khúc đoạn Chợ Đồng Ké-Giáp Tịnh Đông</t>
  </si>
  <si>
    <t>Kè Sông Giang đoạn Trường Tiểu học Tịnh Giang</t>
  </si>
  <si>
    <t>TIÊU THOÁT NƯỚC</t>
  </si>
  <si>
    <t>Tiêu thoát nước suối Đồi C3 - Sông Giang</t>
  </si>
  <si>
    <t>Quy hoạch</t>
  </si>
  <si>
    <t>TỊNH GIANG</t>
  </si>
  <si>
    <t>TỔNG HỢP KL CẤP NƯỚC</t>
  </si>
  <si>
    <t>TÊN TBA</t>
  </si>
  <si>
    <t>Đơn vị</t>
  </si>
  <si>
    <t>Quy mô</t>
  </si>
  <si>
    <t>ỐNG HDPE D100</t>
  </si>
  <si>
    <t>ỐNG HDPE D50</t>
  </si>
  <si>
    <t>TỔNG:</t>
  </si>
  <si>
    <t>TRẠM CẤP NƯỚC</t>
  </si>
  <si>
    <t>SL</t>
  </si>
  <si>
    <t>TỔNG HỢP KL THOÁT NƯỚC</t>
  </si>
  <si>
    <t>BTLT D1000</t>
  </si>
  <si>
    <t>BTLT D800</t>
  </si>
  <si>
    <t>BTLT D600</t>
  </si>
  <si>
    <t>BT B600</t>
  </si>
  <si>
    <t>BT B400</t>
  </si>
  <si>
    <t>TỔNG HỢP CÔNG SUẤT TRẠM BIẾN ÁP</t>
  </si>
  <si>
    <t>CÔNG SUẤT (KVA)</t>
  </si>
  <si>
    <t>TỊNH GIANG 1</t>
  </si>
  <si>
    <t>TỊNH GIANG 2</t>
  </si>
  <si>
    <t>TỊNH GIANG 3</t>
  </si>
  <si>
    <t>TỊNH GIANG 4</t>
  </si>
  <si>
    <t>TỊNH GIANG 5</t>
  </si>
  <si>
    <t>TỊNH GIANG 6</t>
  </si>
  <si>
    <t>TỊNH GIANG 7</t>
  </si>
  <si>
    <t>TỊNH GIANG 8</t>
  </si>
  <si>
    <t>TỊNH GIANG 9</t>
  </si>
  <si>
    <t>TBA NÔNG TRƯỜNG</t>
  </si>
  <si>
    <t>TBA TRẠM BƠM TỊNH ĐÔNG</t>
  </si>
  <si>
    <t>TỔNG HỢP ĐƯỜNG DÂY</t>
  </si>
  <si>
    <t>Chiều dài (km)</t>
  </si>
  <si>
    <t>Đường dây 22kV</t>
  </si>
  <si>
    <t>Hòn Một - Rộc Tương, thôn An kim</t>
  </si>
  <si>
    <t>Trạm bơm Đồng Thổ Phước Thọ</t>
  </si>
  <si>
    <t>DANH MỤC CÁC TUYẾN KÊNH MƯƠNG THỦY LỢI TRÊN ĐỊA BÀN XÃ TỊNH GIANG</t>
  </si>
  <si>
    <t>Loại ống</t>
  </si>
  <si>
    <t>Loại cống</t>
  </si>
  <si>
    <t>LOẠI DÂY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</si>
</sst>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00"/>
    <numFmt numFmtId="166" formatCode="_(* #,##0.0_);_(* \(#,##0.0\);_(* &quot;-&quot;??_);_(@_)"/>
    <numFmt numFmtId="167" formatCode="0.000"/>
    <numFmt numFmtId="168" formatCode="0.0"/>
    <numFmt numFmtId="169" formatCode="_(* #,##0.000_);_(* \(#,##0.000\);_(* &quot;-&quot;??_);_(@_)"/>
    <numFmt numFmtId="170" formatCode="_(* #,##0_);_(* \(#,##0\);_(* &quot;-&quot;??_);_(@_)"/>
  </numFmts>
  <fonts count="4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8"/>
      <color rgb="FF000000"/>
      <name val="Arial"/>
      <family val="2"/>
    </font>
    <font>
      <b/>
      <sz val="11"/>
      <color theme="1"/>
      <name val="Calibri"/>
      <family val="2"/>
      <charset val="163"/>
      <scheme val="minor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b/>
      <sz val="14"/>
      <color theme="1"/>
      <name val="Calibri"/>
      <family val="2"/>
      <charset val="163"/>
      <scheme val="minor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</font>
    <font>
      <vertAlign val="superscript"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Calibri"/>
      <family val="2"/>
      <scheme val="minor"/>
    </font>
    <font>
      <b/>
      <sz val="18"/>
      <name val="Times New Roman"/>
      <family val="1"/>
    </font>
    <font>
      <sz val="8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1"/>
      <name val="Calibri"/>
      <family val="2"/>
    </font>
    <font>
      <b/>
      <u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1" fillId="0" borderId="0"/>
    <xf numFmtId="0" fontId="25" fillId="0" borderId="0"/>
    <xf numFmtId="164" fontId="21" fillId="0" borderId="0" applyFont="0" applyFill="0" applyBorder="0" applyAlignment="0" applyProtection="0"/>
    <xf numFmtId="0" fontId="25" fillId="0" borderId="0"/>
    <xf numFmtId="164" fontId="25" fillId="0" borderId="0" applyFont="0" applyFill="0" applyBorder="0" applyAlignment="0" applyProtection="0"/>
  </cellStyleXfs>
  <cellXfs count="4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1" applyFont="1"/>
    <xf numFmtId="0" fontId="1" fillId="0" borderId="1" xfId="1" applyFont="1" applyBorder="1" applyAlignment="1">
      <alignment horizontal="center" vertical="center" wrapText="1" readingOrder="1"/>
    </xf>
    <xf numFmtId="0" fontId="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2" fillId="4" borderId="1" xfId="1" applyFont="1" applyFill="1" applyBorder="1"/>
    <xf numFmtId="0" fontId="22" fillId="4" borderId="1" xfId="1" applyFont="1" applyFill="1" applyBorder="1" applyAlignment="1">
      <alignment horizontal="center"/>
    </xf>
    <xf numFmtId="0" fontId="22" fillId="0" borderId="5" xfId="1" applyFont="1" applyBorder="1"/>
    <xf numFmtId="0" fontId="22" fillId="0" borderId="5" xfId="1" applyFont="1" applyBorder="1" applyAlignment="1">
      <alignment horizontal="center"/>
    </xf>
    <xf numFmtId="0" fontId="22" fillId="0" borderId="6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/>
    <xf numFmtId="0" fontId="22" fillId="0" borderId="7" xfId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4" fontId="26" fillId="0" borderId="1" xfId="2" applyNumberFormat="1" applyFont="1" applyBorder="1" applyAlignment="1">
      <alignment vertical="center" wrapText="1"/>
    </xf>
    <xf numFmtId="4" fontId="26" fillId="0" borderId="0" xfId="2" applyNumberFormat="1" applyFont="1" applyAlignment="1">
      <alignment horizontal="center" vertical="center" wrapText="1"/>
    </xf>
    <xf numFmtId="0" fontId="26" fillId="0" borderId="0" xfId="2" applyFont="1" applyAlignment="1">
      <alignment vertical="center" wrapText="1"/>
    </xf>
    <xf numFmtId="0" fontId="26" fillId="0" borderId="0" xfId="2" applyFont="1" applyAlignment="1">
      <alignment horizontal="center" vertical="center" wrapText="1"/>
    </xf>
    <xf numFmtId="0" fontId="26" fillId="0" borderId="0" xfId="2" applyFont="1" applyAlignment="1">
      <alignment horizontal="right" vertical="center" wrapText="1"/>
    </xf>
    <xf numFmtId="0" fontId="26" fillId="0" borderId="10" xfId="2" applyFont="1" applyBorder="1" applyAlignment="1">
      <alignment vertical="center" wrapText="1"/>
    </xf>
    <xf numFmtId="0" fontId="27" fillId="0" borderId="1" xfId="2" applyFont="1" applyBorder="1" applyAlignment="1">
      <alignment vertical="center" wrapText="1"/>
    </xf>
    <xf numFmtId="4" fontId="27" fillId="0" borderId="1" xfId="2" applyNumberFormat="1" applyFont="1" applyBorder="1" applyAlignment="1">
      <alignment vertical="center" wrapText="1"/>
    </xf>
    <xf numFmtId="4" fontId="28" fillId="0" borderId="1" xfId="2" applyNumberFormat="1" applyFont="1" applyBorder="1" applyAlignment="1">
      <alignment vertical="center" wrapText="1"/>
    </xf>
    <xf numFmtId="0" fontId="27" fillId="0" borderId="0" xfId="2" applyFont="1" applyAlignment="1">
      <alignment horizontal="center" vertical="center" wrapText="1"/>
    </xf>
    <xf numFmtId="0" fontId="27" fillId="0" borderId="0" xfId="2" applyFont="1" applyAlignment="1">
      <alignment vertical="center" wrapText="1"/>
    </xf>
    <xf numFmtId="0" fontId="28" fillId="0" borderId="0" xfId="2" applyFont="1" applyAlignment="1">
      <alignment horizontal="center" vertical="center" wrapText="1"/>
    </xf>
    <xf numFmtId="0" fontId="28" fillId="0" borderId="0" xfId="2" applyFont="1" applyAlignment="1">
      <alignment horizontal="right" vertical="center" wrapText="1"/>
    </xf>
    <xf numFmtId="0" fontId="27" fillId="0" borderId="0" xfId="2" applyFont="1" applyAlignment="1">
      <alignment horizontal="right" vertical="center" wrapText="1"/>
    </xf>
    <xf numFmtId="0" fontId="0" fillId="0" borderId="0" xfId="0" applyAlignment="1">
      <alignment wrapText="1"/>
    </xf>
    <xf numFmtId="4" fontId="26" fillId="4" borderId="1" xfId="2" applyNumberFormat="1" applyFont="1" applyFill="1" applyBorder="1" applyAlignment="1">
      <alignment horizontal="center" vertical="center" wrapText="1"/>
    </xf>
    <xf numFmtId="4" fontId="26" fillId="4" borderId="1" xfId="2" applyNumberFormat="1" applyFont="1" applyFill="1" applyBorder="1" applyAlignment="1">
      <alignment vertical="center" wrapText="1"/>
    </xf>
    <xf numFmtId="4" fontId="27" fillId="4" borderId="1" xfId="2" applyNumberFormat="1" applyFont="1" applyFill="1" applyBorder="1" applyAlignment="1">
      <alignment vertical="center" wrapText="1"/>
    </xf>
    <xf numFmtId="2" fontId="27" fillId="0" borderId="0" xfId="2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1" fillId="0" borderId="0" xfId="1"/>
    <xf numFmtId="0" fontId="29" fillId="0" borderId="0" xfId="1" applyFont="1" applyAlignment="1">
      <alignment horizontal="center"/>
    </xf>
    <xf numFmtId="0" fontId="30" fillId="0" borderId="0" xfId="1" applyFont="1"/>
    <xf numFmtId="0" fontId="29" fillId="0" borderId="0" xfId="1" applyFont="1"/>
    <xf numFmtId="0" fontId="26" fillId="0" borderId="23" xfId="1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30" fillId="0" borderId="0" xfId="1" applyFont="1" applyAlignment="1">
      <alignment vertical="center" wrapText="1"/>
    </xf>
    <xf numFmtId="0" fontId="31" fillId="0" borderId="23" xfId="1" quotePrefix="1" applyFont="1" applyBorder="1" applyAlignment="1">
      <alignment horizontal="center" vertical="center" wrapText="1"/>
    </xf>
    <xf numFmtId="0" fontId="26" fillId="0" borderId="3" xfId="1" quotePrefix="1" applyFont="1" applyBorder="1" applyAlignment="1">
      <alignment horizontal="center" vertical="center" wrapText="1"/>
    </xf>
    <xf numFmtId="4" fontId="26" fillId="0" borderId="3" xfId="1" quotePrefix="1" applyNumberFormat="1" applyFont="1" applyBorder="1" applyAlignment="1">
      <alignment horizontal="center" vertical="center" wrapText="1"/>
    </xf>
    <xf numFmtId="4" fontId="26" fillId="0" borderId="25" xfId="1" quotePrefix="1" applyNumberFormat="1" applyFont="1" applyBorder="1" applyAlignment="1">
      <alignment horizontal="center" vertical="center" wrapText="1"/>
    </xf>
    <xf numFmtId="0" fontId="31" fillId="0" borderId="0" xfId="1" applyFont="1"/>
    <xf numFmtId="0" fontId="26" fillId="0" borderId="26" xfId="1" applyFont="1" applyBorder="1" applyAlignment="1">
      <alignment vertical="center" wrapText="1"/>
    </xf>
    <xf numFmtId="0" fontId="26" fillId="0" borderId="8" xfId="1" applyFont="1" applyBorder="1" applyAlignment="1">
      <alignment vertical="center" wrapText="1"/>
    </xf>
    <xf numFmtId="0" fontId="31" fillId="0" borderId="24" xfId="1" applyFont="1" applyBorder="1" applyAlignment="1">
      <alignment horizontal="center" vertical="center" wrapText="1"/>
    </xf>
    <xf numFmtId="0" fontId="31" fillId="0" borderId="0" xfId="1" applyFont="1" applyAlignment="1">
      <alignment vertical="center" wrapText="1"/>
    </xf>
    <xf numFmtId="0" fontId="26" fillId="0" borderId="1" xfId="1" applyFont="1" applyBorder="1" applyAlignment="1">
      <alignment horizontal="left" vertical="center" wrapText="1"/>
    </xf>
    <xf numFmtId="0" fontId="31" fillId="0" borderId="27" xfId="1" applyFont="1" applyBorder="1" applyAlignment="1">
      <alignment horizontal="center" vertical="center" wrapText="1"/>
    </xf>
    <xf numFmtId="0" fontId="31" fillId="0" borderId="6" xfId="1" applyFont="1" applyBorder="1" applyAlignment="1">
      <alignment horizontal="left" vertical="center" wrapText="1"/>
    </xf>
    <xf numFmtId="4" fontId="31" fillId="0" borderId="6" xfId="1" applyNumberFormat="1" applyFont="1" applyBorder="1" applyAlignment="1">
      <alignment horizontal="center" vertical="center" wrapText="1"/>
    </xf>
    <xf numFmtId="0" fontId="31" fillId="0" borderId="6" xfId="1" applyFont="1" applyBorder="1" applyAlignment="1">
      <alignment vertical="center" wrapText="1"/>
    </xf>
    <xf numFmtId="0" fontId="31" fillId="0" borderId="6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4" fontId="26" fillId="0" borderId="6" xfId="1" applyNumberFormat="1" applyFont="1" applyBorder="1" applyAlignment="1">
      <alignment horizontal="center" vertical="center" wrapText="1"/>
    </xf>
    <xf numFmtId="0" fontId="31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4" fontId="31" fillId="0" borderId="6" xfId="1" applyNumberFormat="1" applyFont="1" applyBorder="1" applyAlignment="1">
      <alignment vertical="center" wrapText="1"/>
    </xf>
    <xf numFmtId="0" fontId="31" fillId="0" borderId="1" xfId="1" applyFont="1" applyBorder="1" applyAlignment="1">
      <alignment vertical="center" wrapText="1"/>
    </xf>
    <xf numFmtId="165" fontId="26" fillId="0" borderId="1" xfId="1" applyNumberFormat="1" applyFont="1" applyBorder="1" applyAlignment="1">
      <alignment horizontal="center" vertical="center" wrapText="1"/>
    </xf>
    <xf numFmtId="4" fontId="31" fillId="0" borderId="0" xfId="1" applyNumberFormat="1" applyFont="1" applyAlignment="1">
      <alignment horizontal="center" vertical="center" wrapText="1"/>
    </xf>
    <xf numFmtId="0" fontId="31" fillId="0" borderId="30" xfId="1" applyFont="1" applyBorder="1" applyAlignment="1">
      <alignment horizontal="center" vertical="center" wrapText="1"/>
    </xf>
    <xf numFmtId="0" fontId="31" fillId="0" borderId="31" xfId="1" applyFont="1" applyBorder="1" applyAlignment="1">
      <alignment horizontal="left" vertical="center" wrapText="1"/>
    </xf>
    <xf numFmtId="4" fontId="31" fillId="0" borderId="31" xfId="1" applyNumberFormat="1" applyFont="1" applyBorder="1" applyAlignment="1">
      <alignment horizontal="center" vertical="center" wrapText="1"/>
    </xf>
    <xf numFmtId="0" fontId="31" fillId="0" borderId="31" xfId="1" applyFont="1" applyBorder="1" applyAlignment="1">
      <alignment vertical="center" wrapText="1"/>
    </xf>
    <xf numFmtId="0" fontId="31" fillId="0" borderId="31" xfId="1" applyFont="1" applyBorder="1" applyAlignment="1">
      <alignment horizontal="center" vertical="center" wrapText="1"/>
    </xf>
    <xf numFmtId="0" fontId="26" fillId="0" borderId="31" xfId="1" applyFont="1" applyBorder="1" applyAlignment="1">
      <alignment horizontal="center" vertical="center" wrapText="1"/>
    </xf>
    <xf numFmtId="4" fontId="26" fillId="0" borderId="31" xfId="1" applyNumberFormat="1" applyFont="1" applyBorder="1" applyAlignment="1">
      <alignment horizontal="center" vertical="center" wrapText="1"/>
    </xf>
    <xf numFmtId="0" fontId="31" fillId="0" borderId="32" xfId="1" applyFont="1" applyBorder="1" applyAlignment="1">
      <alignment horizontal="center" vertical="center" wrapText="1"/>
    </xf>
    <xf numFmtId="166" fontId="31" fillId="0" borderId="6" xfId="3" applyNumberFormat="1" applyFont="1" applyFill="1" applyBorder="1" applyAlignment="1">
      <alignment vertical="center" wrapText="1"/>
    </xf>
    <xf numFmtId="0" fontId="32" fillId="0" borderId="6" xfId="1" applyFont="1" applyBorder="1" applyAlignment="1">
      <alignment horizontal="left" vertical="center" wrapText="1"/>
    </xf>
    <xf numFmtId="4" fontId="32" fillId="0" borderId="6" xfId="1" applyNumberFormat="1" applyFont="1" applyBorder="1" applyAlignment="1">
      <alignment horizontal="center" vertical="center" wrapText="1"/>
    </xf>
    <xf numFmtId="0" fontId="32" fillId="0" borderId="6" xfId="1" applyFont="1" applyBorder="1" applyAlignment="1">
      <alignment vertical="center" wrapText="1"/>
    </xf>
    <xf numFmtId="0" fontId="32" fillId="0" borderId="6" xfId="1" applyFont="1" applyBorder="1" applyAlignment="1">
      <alignment horizontal="center" vertical="center" wrapText="1"/>
    </xf>
    <xf numFmtId="0" fontId="32" fillId="0" borderId="27" xfId="1" applyFont="1" applyBorder="1" applyAlignment="1">
      <alignment horizontal="center" vertical="center" wrapText="1"/>
    </xf>
    <xf numFmtId="0" fontId="33" fillId="0" borderId="6" xfId="1" applyFont="1" applyBorder="1" applyAlignment="1">
      <alignment horizontal="center" vertical="center" wrapText="1"/>
    </xf>
    <xf numFmtId="4" fontId="33" fillId="0" borderId="6" xfId="1" applyNumberFormat="1" applyFont="1" applyBorder="1" applyAlignment="1">
      <alignment horizontal="center" vertical="center" wrapText="1"/>
    </xf>
    <xf numFmtId="4" fontId="32" fillId="0" borderId="28" xfId="1" applyNumberFormat="1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32" fillId="0" borderId="28" xfId="1" applyFont="1" applyBorder="1" applyAlignment="1">
      <alignment horizontal="center" vertical="center" wrapText="1"/>
    </xf>
    <xf numFmtId="0" fontId="32" fillId="0" borderId="0" xfId="1" applyFont="1" applyAlignment="1">
      <alignment horizontal="center" vertical="center" wrapText="1"/>
    </xf>
    <xf numFmtId="0" fontId="33" fillId="0" borderId="0" xfId="1" applyFont="1" applyAlignment="1">
      <alignment vertical="center" wrapText="1"/>
    </xf>
    <xf numFmtId="0" fontId="32" fillId="0" borderId="33" xfId="1" applyFont="1" applyBorder="1" applyAlignment="1">
      <alignment horizontal="center" vertical="center" wrapText="1"/>
    </xf>
    <xf numFmtId="0" fontId="32" fillId="0" borderId="34" xfId="1" applyFont="1" applyBorder="1" applyAlignment="1">
      <alignment horizontal="left" vertical="center" wrapText="1"/>
    </xf>
    <xf numFmtId="4" fontId="32" fillId="0" borderId="34" xfId="1" applyNumberFormat="1" applyFont="1" applyBorder="1" applyAlignment="1">
      <alignment horizontal="center" vertical="center" wrapText="1"/>
    </xf>
    <xf numFmtId="0" fontId="32" fillId="0" borderId="34" xfId="1" applyFont="1" applyBorder="1" applyAlignment="1">
      <alignment vertical="center" wrapText="1"/>
    </xf>
    <xf numFmtId="0" fontId="33" fillId="0" borderId="34" xfId="1" applyFont="1" applyBorder="1" applyAlignment="1">
      <alignment horizontal="center" vertical="center" wrapText="1"/>
    </xf>
    <xf numFmtId="4" fontId="33" fillId="0" borderId="34" xfId="1" applyNumberFormat="1" applyFont="1" applyBorder="1" applyAlignment="1">
      <alignment horizontal="center" vertical="center" wrapText="1"/>
    </xf>
    <xf numFmtId="0" fontId="31" fillId="0" borderId="35" xfId="1" applyFont="1" applyBorder="1" applyAlignment="1">
      <alignment horizontal="center" vertical="center" wrapText="1"/>
    </xf>
    <xf numFmtId="0" fontId="31" fillId="0" borderId="36" xfId="1" applyFont="1" applyBorder="1" applyAlignment="1">
      <alignment horizontal="center" vertical="center" wrapText="1"/>
    </xf>
    <xf numFmtId="0" fontId="31" fillId="0" borderId="37" xfId="1" applyFont="1" applyBorder="1" applyAlignment="1">
      <alignment horizontal="left" vertical="center" wrapText="1"/>
    </xf>
    <xf numFmtId="4" fontId="31" fillId="0" borderId="37" xfId="1" applyNumberFormat="1" applyFont="1" applyBorder="1" applyAlignment="1">
      <alignment horizontal="center" vertical="center" wrapText="1"/>
    </xf>
    <xf numFmtId="0" fontId="31" fillId="0" borderId="37" xfId="1" applyFont="1" applyBorder="1" applyAlignment="1">
      <alignment vertical="center" wrapText="1"/>
    </xf>
    <xf numFmtId="0" fontId="31" fillId="0" borderId="37" xfId="1" applyFont="1" applyBorder="1" applyAlignment="1">
      <alignment horizontal="center" vertical="center" wrapText="1"/>
    </xf>
    <xf numFmtId="0" fontId="26" fillId="0" borderId="37" xfId="1" applyFont="1" applyBorder="1" applyAlignment="1">
      <alignment horizontal="center" vertical="center" wrapText="1"/>
    </xf>
    <xf numFmtId="4" fontId="26" fillId="0" borderId="37" xfId="1" applyNumberFormat="1" applyFont="1" applyBorder="1" applyAlignment="1">
      <alignment horizontal="center" vertical="center" wrapText="1"/>
    </xf>
    <xf numFmtId="164" fontId="32" fillId="0" borderId="0" xfId="3" applyFont="1" applyFill="1" applyAlignment="1">
      <alignment horizontal="center" vertical="center" wrapText="1"/>
    </xf>
    <xf numFmtId="4" fontId="34" fillId="0" borderId="6" xfId="1" applyNumberFormat="1" applyFont="1" applyBorder="1" applyAlignment="1">
      <alignment horizontal="center" vertical="center" wrapText="1"/>
    </xf>
    <xf numFmtId="0" fontId="34" fillId="0" borderId="6" xfId="1" applyFont="1" applyBorder="1" applyAlignment="1">
      <alignment horizontal="center" vertical="center" wrapText="1"/>
    </xf>
    <xf numFmtId="0" fontId="31" fillId="0" borderId="38" xfId="1" applyFont="1" applyBorder="1" applyAlignment="1">
      <alignment horizontal="center" vertical="center" wrapText="1"/>
    </xf>
    <xf numFmtId="0" fontId="25" fillId="0" borderId="0" xfId="1" applyFont="1"/>
    <xf numFmtId="4" fontId="25" fillId="0" borderId="0" xfId="1" applyNumberFormat="1" applyFont="1"/>
    <xf numFmtId="4" fontId="30" fillId="0" borderId="0" xfId="1" applyNumberFormat="1" applyFont="1"/>
    <xf numFmtId="0" fontId="1" fillId="0" borderId="0" xfId="4" applyFont="1" applyAlignment="1">
      <alignment horizontal="center"/>
    </xf>
    <xf numFmtId="0" fontId="25" fillId="0" borderId="0" xfId="4"/>
    <xf numFmtId="0" fontId="29" fillId="0" borderId="0" xfId="4" applyFont="1" applyAlignment="1">
      <alignment horizontal="center"/>
    </xf>
    <xf numFmtId="0" fontId="30" fillId="0" borderId="0" xfId="4" applyFont="1"/>
    <xf numFmtId="0" fontId="1" fillId="0" borderId="1" xfId="4" applyFont="1" applyBorder="1" applyAlignment="1">
      <alignment horizontal="center" vertical="center" wrapText="1"/>
    </xf>
    <xf numFmtId="4" fontId="1" fillId="0" borderId="1" xfId="4" applyNumberFormat="1" applyFont="1" applyBorder="1" applyAlignment="1">
      <alignment horizontal="center" vertical="center" wrapText="1"/>
    </xf>
    <xf numFmtId="0" fontId="29" fillId="0" borderId="0" xfId="4" applyFont="1"/>
    <xf numFmtId="0" fontId="30" fillId="0" borderId="0" xfId="4" applyFont="1" applyAlignment="1">
      <alignment vertical="center" wrapText="1"/>
    </xf>
    <xf numFmtId="0" fontId="4" fillId="0" borderId="1" xfId="4" quotePrefix="1" applyFont="1" applyBorder="1" applyAlignment="1">
      <alignment horizontal="center" vertical="center" wrapText="1"/>
    </xf>
    <xf numFmtId="0" fontId="1" fillId="0" borderId="1" xfId="4" quotePrefix="1" applyFont="1" applyBorder="1" applyAlignment="1">
      <alignment horizontal="center" vertical="center" wrapText="1"/>
    </xf>
    <xf numFmtId="4" fontId="1" fillId="0" borderId="1" xfId="4" quotePrefix="1" applyNumberFormat="1" applyFont="1" applyBorder="1" applyAlignment="1">
      <alignment horizontal="center" vertical="center" wrapText="1"/>
    </xf>
    <xf numFmtId="0" fontId="31" fillId="0" borderId="0" xfId="4" applyFont="1"/>
    <xf numFmtId="0" fontId="1" fillId="0" borderId="1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31" fillId="0" borderId="0" xfId="4" applyFont="1" applyAlignment="1">
      <alignment vertical="center" wrapText="1"/>
    </xf>
    <xf numFmtId="0" fontId="1" fillId="0" borderId="1" xfId="4" applyFont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vertical="center" wrapText="1"/>
    </xf>
    <xf numFmtId="0" fontId="31" fillId="0" borderId="0" xfId="4" applyFont="1" applyAlignment="1">
      <alignment horizontal="center" vertical="center" wrapText="1"/>
    </xf>
    <xf numFmtId="0" fontId="26" fillId="0" borderId="0" xfId="4" applyFont="1" applyAlignment="1">
      <alignment vertical="center" wrapText="1"/>
    </xf>
    <xf numFmtId="4" fontId="4" fillId="0" borderId="1" xfId="4" applyNumberFormat="1" applyFont="1" applyBorder="1" applyAlignment="1">
      <alignment vertical="center" wrapText="1"/>
    </xf>
    <xf numFmtId="0" fontId="31" fillId="0" borderId="1" xfId="4" applyFont="1" applyBorder="1" applyAlignment="1">
      <alignment vertical="center" wrapText="1"/>
    </xf>
    <xf numFmtId="165" fontId="1" fillId="0" borderId="1" xfId="4" applyNumberFormat="1" applyFont="1" applyBorder="1" applyAlignment="1">
      <alignment horizontal="center" vertical="center" wrapText="1"/>
    </xf>
    <xf numFmtId="4" fontId="31" fillId="0" borderId="0" xfId="4" applyNumberFormat="1" applyFont="1" applyAlignment="1">
      <alignment horizontal="center" vertical="center" wrapText="1"/>
    </xf>
    <xf numFmtId="166" fontId="4" fillId="0" borderId="1" xfId="5" applyNumberFormat="1" applyFont="1" applyFill="1" applyBorder="1" applyAlignment="1">
      <alignment vertical="center" wrapText="1"/>
    </xf>
    <xf numFmtId="0" fontId="35" fillId="0" borderId="1" xfId="4" applyFont="1" applyBorder="1" applyAlignment="1">
      <alignment horizontal="left" vertical="center" wrapText="1"/>
    </xf>
    <xf numFmtId="4" fontId="35" fillId="0" borderId="1" xfId="4" applyNumberFormat="1" applyFont="1" applyBorder="1" applyAlignment="1">
      <alignment horizontal="center" vertical="center" wrapText="1"/>
    </xf>
    <xf numFmtId="0" fontId="35" fillId="0" borderId="1" xfId="4" applyFont="1" applyBorder="1" applyAlignment="1">
      <alignment vertical="center" wrapText="1"/>
    </xf>
    <xf numFmtId="0" fontId="35" fillId="0" borderId="1" xfId="4" applyFont="1" applyBorder="1" applyAlignment="1">
      <alignment horizontal="center" vertical="center" wrapText="1"/>
    </xf>
    <xf numFmtId="0" fontId="31" fillId="0" borderId="6" xfId="4" applyFont="1" applyBorder="1" applyAlignment="1">
      <alignment horizontal="left" vertical="center" wrapText="1"/>
    </xf>
    <xf numFmtId="4" fontId="31" fillId="0" borderId="6" xfId="4" applyNumberFormat="1" applyFont="1" applyBorder="1" applyAlignment="1">
      <alignment horizontal="center" vertical="center" wrapText="1"/>
    </xf>
    <xf numFmtId="0" fontId="26" fillId="0" borderId="1" xfId="4" applyFont="1" applyBorder="1" applyAlignment="1">
      <alignment vertical="center" wrapText="1"/>
    </xf>
    <xf numFmtId="0" fontId="32" fillId="0" borderId="0" xfId="4" applyFont="1" applyAlignment="1">
      <alignment horizontal="center" vertical="center" wrapText="1"/>
    </xf>
    <xf numFmtId="0" fontId="33" fillId="0" borderId="0" xfId="4" applyFont="1" applyAlignment="1">
      <alignment vertical="center" wrapText="1"/>
    </xf>
    <xf numFmtId="164" fontId="32" fillId="0" borderId="0" xfId="5" applyFont="1" applyFill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horizontal="center" vertical="center" wrapText="1"/>
    </xf>
    <xf numFmtId="0" fontId="4" fillId="0" borderId="0" xfId="4" applyFont="1" applyAlignment="1">
      <alignment vertical="center" wrapText="1"/>
    </xf>
    <xf numFmtId="4" fontId="4" fillId="0" borderId="0" xfId="4" applyNumberFormat="1" applyFont="1" applyAlignment="1">
      <alignment horizontal="center" vertical="center" wrapText="1"/>
    </xf>
    <xf numFmtId="0" fontId="1" fillId="0" borderId="0" xfId="4" applyFont="1" applyAlignment="1">
      <alignment horizontal="center" vertical="center" wrapText="1"/>
    </xf>
    <xf numFmtId="4" fontId="1" fillId="0" borderId="0" xfId="4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0" borderId="27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left" vertical="center" wrapText="1"/>
    </xf>
    <xf numFmtId="4" fontId="4" fillId="0" borderId="6" xfId="4" applyNumberFormat="1" applyFont="1" applyBorder="1" applyAlignment="1">
      <alignment horizontal="center" vertical="center" wrapText="1"/>
    </xf>
    <xf numFmtId="0" fontId="4" fillId="0" borderId="6" xfId="4" applyFont="1" applyBorder="1" applyAlignment="1">
      <alignment vertical="center" wrapText="1"/>
    </xf>
    <xf numFmtId="0" fontId="1" fillId="0" borderId="6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4" fontId="1" fillId="0" borderId="6" xfId="4" applyNumberFormat="1" applyFont="1" applyBorder="1" applyAlignment="1">
      <alignment horizontal="center" vertical="center" wrapText="1"/>
    </xf>
    <xf numFmtId="0" fontId="4" fillId="0" borderId="31" xfId="4" applyFont="1" applyBorder="1" applyAlignment="1">
      <alignment horizontal="center" vertical="center" wrapText="1"/>
    </xf>
    <xf numFmtId="0" fontId="4" fillId="0" borderId="34" xfId="4" applyFont="1" applyBorder="1" applyAlignment="1">
      <alignment horizontal="left" vertical="center" wrapText="1"/>
    </xf>
    <xf numFmtId="4" fontId="4" fillId="0" borderId="34" xfId="4" applyNumberFormat="1" applyFont="1" applyBorder="1" applyAlignment="1">
      <alignment horizontal="center" vertical="center" wrapText="1"/>
    </xf>
    <xf numFmtId="0" fontId="4" fillId="0" borderId="34" xfId="4" applyFont="1" applyBorder="1" applyAlignment="1">
      <alignment vertical="center" wrapText="1"/>
    </xf>
    <xf numFmtId="0" fontId="4" fillId="0" borderId="34" xfId="4" applyFont="1" applyBorder="1" applyAlignment="1">
      <alignment horizontal="center" vertical="center" wrapText="1"/>
    </xf>
    <xf numFmtId="0" fontId="1" fillId="0" borderId="34" xfId="4" applyFont="1" applyBorder="1" applyAlignment="1">
      <alignment horizontal="center" vertical="center" wrapText="1"/>
    </xf>
    <xf numFmtId="4" fontId="1" fillId="0" borderId="34" xfId="4" applyNumberFormat="1" applyFont="1" applyBorder="1" applyAlignment="1">
      <alignment horizontal="center" vertical="center" wrapText="1"/>
    </xf>
    <xf numFmtId="0" fontId="4" fillId="0" borderId="33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left" vertical="center" wrapText="1"/>
    </xf>
    <xf numFmtId="4" fontId="4" fillId="0" borderId="7" xfId="4" applyNumberFormat="1" applyFont="1" applyBorder="1" applyAlignment="1">
      <alignment horizontal="center" vertical="center" wrapText="1"/>
    </xf>
    <xf numFmtId="0" fontId="4" fillId="0" borderId="7" xfId="4" applyFont="1" applyBorder="1" applyAlignment="1">
      <alignment vertical="center" wrapText="1"/>
    </xf>
    <xf numFmtId="0" fontId="4" fillId="0" borderId="7" xfId="4" applyFont="1" applyBorder="1" applyAlignment="1">
      <alignment horizontal="center" vertical="center" wrapText="1"/>
    </xf>
    <xf numFmtId="0" fontId="1" fillId="0" borderId="7" xfId="4" applyFont="1" applyBorder="1" applyAlignment="1">
      <alignment horizontal="center" vertical="center" wrapText="1"/>
    </xf>
    <xf numFmtId="4" fontId="1" fillId="0" borderId="7" xfId="4" applyNumberFormat="1" applyFont="1" applyBorder="1" applyAlignment="1">
      <alignment horizontal="center" vertical="center" wrapText="1"/>
    </xf>
    <xf numFmtId="4" fontId="25" fillId="0" borderId="0" xfId="4" applyNumberFormat="1"/>
    <xf numFmtId="4" fontId="30" fillId="0" borderId="0" xfId="4" applyNumberFormat="1" applyFont="1"/>
    <xf numFmtId="0" fontId="24" fillId="0" borderId="0" xfId="4" applyFont="1"/>
    <xf numFmtId="0" fontId="1" fillId="0" borderId="0" xfId="4" applyFont="1"/>
    <xf numFmtId="0" fontId="10" fillId="0" borderId="0" xfId="4" applyFont="1" applyAlignment="1">
      <alignment horizontal="center"/>
    </xf>
    <xf numFmtId="0" fontId="24" fillId="0" borderId="0" xfId="4" applyFont="1" applyAlignment="1">
      <alignment vertical="center"/>
    </xf>
    <xf numFmtId="0" fontId="36" fillId="0" borderId="1" xfId="4" applyFont="1" applyBorder="1" applyAlignment="1">
      <alignment horizontal="center" vertical="center" wrapText="1"/>
    </xf>
    <xf numFmtId="0" fontId="38" fillId="0" borderId="23" xfId="4" applyFont="1" applyBorder="1" applyAlignment="1">
      <alignment horizontal="center" vertical="center"/>
    </xf>
    <xf numFmtId="0" fontId="38" fillId="0" borderId="1" xfId="4" applyFont="1" applyBorder="1" applyAlignment="1">
      <alignment vertical="center"/>
    </xf>
    <xf numFmtId="0" fontId="38" fillId="0" borderId="1" xfId="4" applyFont="1" applyBorder="1" applyAlignment="1">
      <alignment horizontal="center" vertical="center"/>
    </xf>
    <xf numFmtId="2" fontId="38" fillId="0" borderId="1" xfId="4" applyNumberFormat="1" applyFont="1" applyBorder="1" applyAlignment="1">
      <alignment horizontal="center" vertical="center" wrapText="1"/>
    </xf>
    <xf numFmtId="2" fontId="38" fillId="0" borderId="1" xfId="4" applyNumberFormat="1" applyFont="1" applyBorder="1" applyAlignment="1">
      <alignment horizontal="center" vertical="center"/>
    </xf>
    <xf numFmtId="0" fontId="38" fillId="0" borderId="1" xfId="4" applyFont="1" applyBorder="1" applyAlignment="1">
      <alignment horizontal="center" vertical="center" wrapText="1"/>
    </xf>
    <xf numFmtId="0" fontId="38" fillId="0" borderId="24" xfId="4" applyFont="1" applyBorder="1" applyAlignment="1">
      <alignment horizontal="center" vertical="center"/>
    </xf>
    <xf numFmtId="167" fontId="38" fillId="0" borderId="1" xfId="4" applyNumberFormat="1" applyFont="1" applyBorder="1" applyAlignment="1">
      <alignment horizontal="center" vertical="center"/>
    </xf>
    <xf numFmtId="0" fontId="38" fillId="0" borderId="1" xfId="4" applyFont="1" applyBorder="1" applyAlignment="1">
      <alignment vertical="center" wrapText="1"/>
    </xf>
    <xf numFmtId="0" fontId="38" fillId="0" borderId="40" xfId="4" applyFont="1" applyBorder="1" applyAlignment="1">
      <alignment horizontal="center" vertical="center" wrapText="1"/>
    </xf>
    <xf numFmtId="0" fontId="36" fillId="0" borderId="39" xfId="4" applyFont="1" applyBorder="1" applyAlignment="1">
      <alignment horizontal="center" vertical="center"/>
    </xf>
    <xf numFmtId="0" fontId="36" fillId="0" borderId="40" xfId="4" applyFont="1" applyBorder="1" applyAlignment="1">
      <alignment horizontal="left" vertical="center" wrapText="1"/>
    </xf>
    <xf numFmtId="0" fontId="36" fillId="0" borderId="40" xfId="4" applyFont="1" applyBorder="1" applyAlignment="1">
      <alignment horizontal="center" vertical="center"/>
    </xf>
    <xf numFmtId="167" fontId="36" fillId="0" borderId="40" xfId="4" applyNumberFormat="1" applyFont="1" applyBorder="1" applyAlignment="1">
      <alignment horizontal="center" vertical="center"/>
    </xf>
    <xf numFmtId="0" fontId="36" fillId="0" borderId="41" xfId="4" applyFont="1" applyBorder="1" applyAlignment="1">
      <alignment horizontal="center" vertical="center" wrapText="1"/>
    </xf>
    <xf numFmtId="0" fontId="39" fillId="0" borderId="0" xfId="4" applyFont="1"/>
    <xf numFmtId="0" fontId="4" fillId="0" borderId="0" xfId="4" applyFont="1"/>
    <xf numFmtId="168" fontId="3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left" vertical="center" wrapText="1"/>
    </xf>
    <xf numFmtId="4" fontId="4" fillId="0" borderId="5" xfId="4" applyNumberFormat="1" applyFont="1" applyBorder="1" applyAlignment="1">
      <alignment horizontal="center" vertical="center" wrapText="1"/>
    </xf>
    <xf numFmtId="0" fontId="4" fillId="0" borderId="5" xfId="4" applyFont="1" applyBorder="1" applyAlignment="1">
      <alignment vertical="center" wrapText="1"/>
    </xf>
    <xf numFmtId="0" fontId="1" fillId="0" borderId="5" xfId="4" applyFont="1" applyBorder="1" applyAlignment="1">
      <alignment horizontal="center" vertical="center" wrapText="1"/>
    </xf>
    <xf numFmtId="4" fontId="1" fillId="0" borderId="5" xfId="4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5" borderId="6" xfId="0" applyFont="1" applyFill="1" applyBorder="1" applyAlignment="1">
      <alignment horizontal="center" vertical="center" wrapText="1"/>
    </xf>
    <xf numFmtId="3" fontId="4" fillId="0" borderId="6" xfId="2" applyNumberFormat="1" applyFont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vertical="center" wrapText="1"/>
    </xf>
    <xf numFmtId="0" fontId="4" fillId="5" borderId="7" xfId="0" applyFont="1" applyFill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0" fontId="1" fillId="0" borderId="0" xfId="1" applyFont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31" fillId="0" borderId="1" xfId="2" applyFont="1" applyBorder="1" applyAlignment="1">
      <alignment vertical="center" wrapText="1"/>
    </xf>
    <xf numFmtId="0" fontId="24" fillId="0" borderId="0" xfId="1" applyFont="1"/>
    <xf numFmtId="0" fontId="10" fillId="0" borderId="0" xfId="1" applyFont="1" applyAlignment="1">
      <alignment horizontal="center" vertical="top"/>
    </xf>
    <xf numFmtId="0" fontId="42" fillId="0" borderId="1" xfId="1" applyFont="1" applyBorder="1" applyAlignment="1">
      <alignment horizontal="center" vertical="center" wrapText="1"/>
    </xf>
    <xf numFmtId="0" fontId="41" fillId="0" borderId="42" xfId="1" applyFont="1" applyBorder="1" applyAlignment="1">
      <alignment vertical="center" wrapText="1"/>
    </xf>
    <xf numFmtId="0" fontId="43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41" fillId="0" borderId="43" xfId="1" applyFont="1" applyBorder="1" applyAlignment="1">
      <alignment vertical="center" wrapText="1"/>
    </xf>
    <xf numFmtId="0" fontId="43" fillId="2" borderId="45" xfId="1" applyFont="1" applyFill="1" applyBorder="1" applyAlignment="1">
      <alignment horizontal="center" vertical="center"/>
    </xf>
    <xf numFmtId="0" fontId="43" fillId="2" borderId="3" xfId="1" applyFont="1" applyFill="1" applyBorder="1" applyAlignment="1">
      <alignment vertical="center" wrapText="1"/>
    </xf>
    <xf numFmtId="0" fontId="43" fillId="2" borderId="3" xfId="1" applyFont="1" applyFill="1" applyBorder="1" applyAlignment="1">
      <alignment horizontal="center" vertical="center"/>
    </xf>
    <xf numFmtId="167" fontId="43" fillId="2" borderId="3" xfId="1" applyNumberFormat="1" applyFont="1" applyFill="1" applyBorder="1" applyAlignment="1">
      <alignment horizontal="center" vertical="center" wrapText="1"/>
    </xf>
    <xf numFmtId="1" fontId="43" fillId="2" borderId="1" xfId="1" applyNumberFormat="1" applyFont="1" applyFill="1" applyBorder="1" applyAlignment="1">
      <alignment horizontal="center" vertical="center" wrapText="1"/>
    </xf>
    <xf numFmtId="0" fontId="43" fillId="2" borderId="1" xfId="1" applyFont="1" applyFill="1" applyBorder="1" applyAlignment="1">
      <alignment vertical="center" wrapText="1"/>
    </xf>
    <xf numFmtId="167" fontId="43" fillId="2" borderId="1" xfId="1" applyNumberFormat="1" applyFont="1" applyFill="1" applyBorder="1" applyAlignment="1">
      <alignment horizontal="center" vertical="center"/>
    </xf>
    <xf numFmtId="165" fontId="43" fillId="2" borderId="1" xfId="1" applyNumberFormat="1" applyFont="1" applyFill="1" applyBorder="1" applyAlignment="1">
      <alignment horizontal="center" vertical="center"/>
    </xf>
    <xf numFmtId="0" fontId="43" fillId="2" borderId="1" xfId="1" applyFont="1" applyFill="1" applyBorder="1" applyAlignment="1">
      <alignment horizontal="center" vertical="center" wrapText="1"/>
    </xf>
    <xf numFmtId="167" fontId="43" fillId="2" borderId="1" xfId="1" applyNumberFormat="1" applyFont="1" applyFill="1" applyBorder="1" applyAlignment="1">
      <alignment horizontal="center" vertical="center" wrapText="1"/>
    </xf>
    <xf numFmtId="167" fontId="43" fillId="2" borderId="1" xfId="1" applyNumberFormat="1" applyFont="1" applyFill="1" applyBorder="1" applyAlignment="1">
      <alignment vertical="center"/>
    </xf>
    <xf numFmtId="0" fontId="44" fillId="2" borderId="46" xfId="1" applyFont="1" applyFill="1" applyBorder="1" applyAlignment="1">
      <alignment vertical="center" wrapText="1"/>
    </xf>
    <xf numFmtId="0" fontId="43" fillId="2" borderId="46" xfId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horizontal="center" vertical="center" wrapText="1"/>
    </xf>
    <xf numFmtId="0" fontId="42" fillId="2" borderId="1" xfId="1" applyFont="1" applyFill="1" applyBorder="1" applyAlignment="1">
      <alignment vertical="center" wrapText="1"/>
    </xf>
    <xf numFmtId="167" fontId="42" fillId="2" borderId="1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horizontal="center" vertical="center"/>
    </xf>
    <xf numFmtId="0" fontId="8" fillId="2" borderId="46" xfId="1" applyFont="1" applyFill="1" applyBorder="1" applyAlignment="1">
      <alignment vertical="center" wrapText="1"/>
    </xf>
    <xf numFmtId="0" fontId="43" fillId="2" borderId="45" xfId="1" applyFont="1" applyFill="1" applyBorder="1" applyAlignment="1">
      <alignment vertical="center"/>
    </xf>
    <xf numFmtId="0" fontId="43" fillId="2" borderId="3" xfId="1" applyFont="1" applyFill="1" applyBorder="1" applyAlignment="1">
      <alignment vertical="center"/>
    </xf>
    <xf numFmtId="167" fontId="43" fillId="2" borderId="3" xfId="1" applyNumberFormat="1" applyFont="1" applyFill="1" applyBorder="1" applyAlignment="1">
      <alignment vertical="center" wrapText="1"/>
    </xf>
    <xf numFmtId="164" fontId="43" fillId="2" borderId="1" xfId="3" applyFont="1" applyFill="1" applyBorder="1" applyAlignment="1">
      <alignment vertical="center"/>
    </xf>
    <xf numFmtId="169" fontId="43" fillId="2" borderId="1" xfId="3" applyNumberFormat="1" applyFont="1" applyFill="1" applyBorder="1" applyAlignment="1">
      <alignment vertical="center"/>
    </xf>
    <xf numFmtId="166" fontId="43" fillId="2" borderId="1" xfId="3" applyNumberFormat="1" applyFont="1" applyFill="1" applyBorder="1" applyAlignment="1">
      <alignment vertical="center"/>
    </xf>
    <xf numFmtId="164" fontId="43" fillId="2" borderId="1" xfId="3" applyFont="1" applyFill="1" applyBorder="1" applyAlignment="1">
      <alignment horizontal="center" vertical="center"/>
    </xf>
    <xf numFmtId="0" fontId="43" fillId="2" borderId="46" xfId="1" applyFont="1" applyFill="1" applyBorder="1" applyAlignment="1">
      <alignment vertical="center" wrapText="1"/>
    </xf>
    <xf numFmtId="0" fontId="42" fillId="0" borderId="39" xfId="1" applyFont="1" applyBorder="1" applyAlignment="1">
      <alignment horizontal="center" vertical="center"/>
    </xf>
    <xf numFmtId="0" fontId="42" fillId="0" borderId="40" xfId="1" applyFont="1" applyBorder="1" applyAlignment="1">
      <alignment horizontal="left" vertical="center" wrapText="1"/>
    </xf>
    <xf numFmtId="0" fontId="42" fillId="0" borderId="40" xfId="1" applyFont="1" applyBorder="1" applyAlignment="1">
      <alignment horizontal="center" vertical="center"/>
    </xf>
    <xf numFmtId="167" fontId="42" fillId="0" borderId="40" xfId="1" applyNumberFormat="1" applyFont="1" applyBorder="1" applyAlignment="1">
      <alignment horizontal="center" vertical="center"/>
    </xf>
    <xf numFmtId="167" fontId="42" fillId="0" borderId="1" xfId="1" applyNumberFormat="1" applyFont="1" applyBorder="1" applyAlignment="1">
      <alignment horizontal="center" vertical="center"/>
    </xf>
    <xf numFmtId="170" fontId="42" fillId="0" borderId="1" xfId="3" applyNumberFormat="1" applyFont="1" applyBorder="1" applyAlignment="1">
      <alignment horizontal="center" vertical="center"/>
    </xf>
    <xf numFmtId="0" fontId="42" fillId="0" borderId="43" xfId="1" applyFont="1" applyBorder="1" applyAlignment="1">
      <alignment horizontal="center" vertical="center" wrapText="1"/>
    </xf>
    <xf numFmtId="0" fontId="39" fillId="0" borderId="0" xfId="1" applyFont="1"/>
    <xf numFmtId="167" fontId="21" fillId="0" borderId="0" xfId="1" applyNumberFormat="1"/>
    <xf numFmtId="0" fontId="1" fillId="0" borderId="0" xfId="1" applyFont="1"/>
    <xf numFmtId="0" fontId="4" fillId="0" borderId="0" xfId="1" applyFont="1"/>
    <xf numFmtId="167" fontId="4" fillId="0" borderId="0" xfId="1" applyNumberFormat="1" applyFont="1"/>
    <xf numFmtId="0" fontId="38" fillId="0" borderId="44" xfId="4" applyFont="1" applyBorder="1" applyAlignment="1">
      <alignment horizontal="center" vertical="center"/>
    </xf>
    <xf numFmtId="0" fontId="38" fillId="0" borderId="4" xfId="4" applyFont="1" applyBorder="1" applyAlignment="1">
      <alignment vertical="center" wrapText="1"/>
    </xf>
    <xf numFmtId="0" fontId="38" fillId="0" borderId="4" xfId="4" applyFont="1" applyBorder="1" applyAlignment="1">
      <alignment horizontal="center" vertical="center"/>
    </xf>
    <xf numFmtId="0" fontId="38" fillId="0" borderId="4" xfId="4" applyFont="1" applyBorder="1" applyAlignment="1">
      <alignment horizontal="center" vertical="center" wrapText="1"/>
    </xf>
    <xf numFmtId="0" fontId="38" fillId="0" borderId="47" xfId="4" applyFont="1" applyBorder="1" applyAlignment="1">
      <alignment horizontal="center" vertical="center"/>
    </xf>
    <xf numFmtId="0" fontId="5" fillId="0" borderId="0" xfId="0" applyFont="1"/>
    <xf numFmtId="0" fontId="3" fillId="5" borderId="0" xfId="0" applyFont="1" applyFill="1" applyAlignment="1">
      <alignment horizontal="center"/>
    </xf>
    <xf numFmtId="0" fontId="5" fillId="0" borderId="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2" fontId="36" fillId="0" borderId="40" xfId="4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/>
    </xf>
    <xf numFmtId="0" fontId="15" fillId="3" borderId="3" xfId="0" quotePrefix="1" applyFont="1" applyFill="1" applyBorder="1" applyAlignment="1">
      <alignment horizontal="left" vertical="center" wrapText="1"/>
    </xf>
    <xf numFmtId="0" fontId="15" fillId="3" borderId="4" xfId="0" quotePrefix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40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31" fillId="0" borderId="3" xfId="1" applyFont="1" applyBorder="1" applyAlignment="1">
      <alignment horizontal="center" vertical="center" wrapText="1"/>
    </xf>
    <xf numFmtId="0" fontId="31" fillId="0" borderId="29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vertical="center"/>
    </xf>
    <xf numFmtId="0" fontId="29" fillId="0" borderId="0" xfId="1" applyFont="1" applyAlignment="1">
      <alignment horizontal="center"/>
    </xf>
    <xf numFmtId="0" fontId="26" fillId="0" borderId="16" xfId="1" applyFont="1" applyBorder="1" applyAlignment="1">
      <alignment horizontal="center" vertical="center" wrapText="1"/>
    </xf>
    <xf numFmtId="0" fontId="26" fillId="0" borderId="23" xfId="1" applyFont="1" applyBorder="1" applyAlignment="1">
      <alignment horizontal="center" vertical="center" wrapText="1"/>
    </xf>
    <xf numFmtId="0" fontId="26" fillId="0" borderId="17" xfId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4" fontId="26" fillId="0" borderId="18" xfId="1" applyNumberFormat="1" applyFont="1" applyBorder="1" applyAlignment="1">
      <alignment horizontal="center" vertical="center" wrapText="1"/>
    </xf>
    <xf numFmtId="4" fontId="26" fillId="0" borderId="1" xfId="1" applyNumberFormat="1" applyFont="1" applyBorder="1" applyAlignment="1">
      <alignment horizontal="center" vertical="center" wrapText="1"/>
    </xf>
    <xf numFmtId="0" fontId="26" fillId="0" borderId="19" xfId="1" applyFont="1" applyBorder="1" applyAlignment="1">
      <alignment horizontal="center" vertical="center" wrapText="1"/>
    </xf>
    <xf numFmtId="0" fontId="26" fillId="0" borderId="20" xfId="1" applyFont="1" applyBorder="1" applyAlignment="1">
      <alignment horizontal="center" vertical="center" wrapText="1"/>
    </xf>
    <xf numFmtId="0" fontId="26" fillId="0" borderId="21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8" xfId="1" applyFont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4" fontId="26" fillId="0" borderId="21" xfId="1" applyNumberFormat="1" applyFont="1" applyBorder="1" applyAlignment="1">
      <alignment horizontal="center" vertical="center" wrapText="1"/>
    </xf>
    <xf numFmtId="4" fontId="26" fillId="0" borderId="4" xfId="1" applyNumberFormat="1" applyFont="1" applyBorder="1" applyAlignment="1">
      <alignment horizontal="center" vertical="center" wrapText="1"/>
    </xf>
    <xf numFmtId="0" fontId="26" fillId="0" borderId="22" xfId="1" applyFont="1" applyBorder="1" applyAlignment="1">
      <alignment horizontal="center" vertical="center" wrapText="1"/>
    </xf>
    <xf numFmtId="0" fontId="26" fillId="0" borderId="24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6" fillId="0" borderId="1" xfId="2" applyFont="1" applyBorder="1" applyAlignment="1">
      <alignment horizontal="center" vertical="center" wrapText="1"/>
    </xf>
    <xf numFmtId="0" fontId="26" fillId="0" borderId="11" xfId="2" applyFont="1" applyBorder="1" applyAlignment="1">
      <alignment horizontal="center" vertical="center" wrapText="1"/>
    </xf>
    <xf numFmtId="0" fontId="26" fillId="0" borderId="12" xfId="2" applyFont="1" applyBorder="1" applyAlignment="1">
      <alignment horizontal="center" vertical="center" wrapText="1"/>
    </xf>
    <xf numFmtId="0" fontId="26" fillId="0" borderId="13" xfId="2" applyFont="1" applyBorder="1" applyAlignment="1">
      <alignment horizontal="center" vertical="center" wrapText="1"/>
    </xf>
    <xf numFmtId="0" fontId="26" fillId="0" borderId="14" xfId="2" applyFont="1" applyBorder="1" applyAlignment="1">
      <alignment horizontal="center" vertical="center" wrapText="1"/>
    </xf>
    <xf numFmtId="4" fontId="26" fillId="0" borderId="1" xfId="2" applyNumberFormat="1" applyFont="1" applyBorder="1" applyAlignment="1">
      <alignment horizontal="center" vertical="center" wrapText="1"/>
    </xf>
    <xf numFmtId="4" fontId="26" fillId="4" borderId="1" xfId="2" applyNumberFormat="1" applyFont="1" applyFill="1" applyBorder="1" applyAlignment="1">
      <alignment horizontal="center" vertical="center" wrapText="1"/>
    </xf>
    <xf numFmtId="4" fontId="26" fillId="0" borderId="3" xfId="2" applyNumberFormat="1" applyFont="1" applyBorder="1" applyAlignment="1">
      <alignment horizontal="center" vertical="center" wrapText="1"/>
    </xf>
    <xf numFmtId="4" fontId="26" fillId="0" borderId="4" xfId="2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/>
    </xf>
    <xf numFmtId="0" fontId="1" fillId="0" borderId="0" xfId="4" applyFont="1" applyAlignment="1">
      <alignment horizontal="center"/>
    </xf>
    <xf numFmtId="0" fontId="1" fillId="0" borderId="0" xfId="4" applyFont="1" applyAlignment="1">
      <alignment horizontal="center" vertical="center"/>
    </xf>
    <xf numFmtId="0" fontId="29" fillId="0" borderId="0" xfId="4" applyFont="1" applyAlignment="1">
      <alignment horizontal="center"/>
    </xf>
    <xf numFmtId="0" fontId="1" fillId="0" borderId="1" xfId="4" applyFont="1" applyBorder="1" applyAlignment="1">
      <alignment horizontal="center" vertical="center" wrapText="1"/>
    </xf>
    <xf numFmtId="0" fontId="1" fillId="0" borderId="3" xfId="4" applyFont="1" applyBorder="1" applyAlignment="1">
      <alignment horizontal="center" vertical="center" wrapText="1"/>
    </xf>
    <xf numFmtId="0" fontId="1" fillId="0" borderId="4" xfId="4" applyFont="1" applyBorder="1" applyAlignment="1">
      <alignment horizontal="center" vertical="center" wrapText="1"/>
    </xf>
    <xf numFmtId="4" fontId="1" fillId="0" borderId="1" xfId="4" applyNumberFormat="1" applyFont="1" applyBorder="1" applyAlignment="1">
      <alignment horizontal="center" vertical="center" wrapText="1"/>
    </xf>
    <xf numFmtId="0" fontId="30" fillId="0" borderId="0" xfId="4" applyFont="1" applyAlignment="1">
      <alignment horizontal="center" vertical="center" wrapText="1"/>
    </xf>
    <xf numFmtId="0" fontId="30" fillId="0" borderId="0" xfId="4" applyFont="1" applyAlignment="1">
      <alignment horizontal="center"/>
    </xf>
    <xf numFmtId="0" fontId="37" fillId="0" borderId="16" xfId="4" applyFont="1" applyBorder="1" applyAlignment="1">
      <alignment horizontal="center" vertical="center" wrapText="1"/>
    </xf>
    <xf numFmtId="0" fontId="37" fillId="0" borderId="23" xfId="4" applyFont="1" applyBorder="1" applyAlignment="1">
      <alignment horizontal="center" vertical="center" wrapText="1"/>
    </xf>
    <xf numFmtId="0" fontId="37" fillId="0" borderId="21" xfId="4" applyFont="1" applyBorder="1" applyAlignment="1">
      <alignment horizontal="center" vertical="center" wrapText="1"/>
    </xf>
    <xf numFmtId="0" fontId="37" fillId="0" borderId="4" xfId="4" applyFont="1" applyBorder="1" applyAlignment="1">
      <alignment horizontal="center" vertical="center" wrapText="1"/>
    </xf>
    <xf numFmtId="0" fontId="37" fillId="0" borderId="18" xfId="4" applyFont="1" applyBorder="1" applyAlignment="1">
      <alignment horizontal="center" vertical="center" wrapText="1"/>
    </xf>
    <xf numFmtId="0" fontId="37" fillId="0" borderId="1" xfId="4" applyFont="1" applyBorder="1" applyAlignment="1">
      <alignment horizontal="center" vertical="center" wrapText="1"/>
    </xf>
    <xf numFmtId="0" fontId="36" fillId="0" borderId="18" xfId="4" applyFont="1" applyBorder="1" applyAlignment="1">
      <alignment horizontal="center" vertical="center"/>
    </xf>
    <xf numFmtId="0" fontId="37" fillId="0" borderId="22" xfId="4" applyFont="1" applyBorder="1" applyAlignment="1">
      <alignment horizontal="center" vertical="center" wrapText="1"/>
    </xf>
    <xf numFmtId="0" fontId="37" fillId="0" borderId="24" xfId="4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41" fillId="0" borderId="23" xfId="1" applyFont="1" applyBorder="1" applyAlignment="1">
      <alignment horizontal="center" vertical="center" wrapText="1"/>
    </xf>
    <xf numFmtId="0" fontId="41" fillId="0" borderId="39" xfId="1" applyFont="1" applyBorder="1" applyAlignment="1">
      <alignment horizontal="center" vertical="center" wrapText="1"/>
    </xf>
    <xf numFmtId="0" fontId="41" fillId="0" borderId="1" xfId="1" applyFont="1" applyBorder="1" applyAlignment="1">
      <alignment horizontal="center" vertical="center" wrapText="1"/>
    </xf>
    <xf numFmtId="0" fontId="41" fillId="0" borderId="40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</cellXfs>
  <cellStyles count="6">
    <cellStyle name="Comma 2" xfId="3" xr:uid="{887B1300-B692-4969-9403-C2165BBF1976}"/>
    <cellStyle name="Comma 2 2" xfId="5" xr:uid="{CC7B8C86-7857-4941-9E70-C434538240E0}"/>
    <cellStyle name="Normal" xfId="0" builtinId="0"/>
    <cellStyle name="Normal 2" xfId="1" xr:uid="{66D88FD6-006E-4C9A-B119-123FF5310D5D}"/>
    <cellStyle name="Normal 2 2" xfId="4" xr:uid="{9A9164A6-C3C7-4DA3-BAB7-53A32362EBB0}"/>
    <cellStyle name="Normal 3" xfId="2" xr:uid="{2E0EF6AE-2F80-483F-9F0E-F193B59E47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5.xml"/><Relationship Id="rId34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26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3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36" Type="http://schemas.openxmlformats.org/officeDocument/2006/relationships/externalLink" Target="externalLinks/externalLink20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externalLink" Target="externalLinks/externalLink15.xml"/><Relationship Id="rId44" Type="http://schemas.openxmlformats.org/officeDocument/2006/relationships/externalLink" Target="externalLinks/externalLink2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43" Type="http://schemas.openxmlformats.org/officeDocument/2006/relationships/externalLink" Target="externalLinks/externalLink27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46" Type="http://schemas.openxmlformats.org/officeDocument/2006/relationships/externalLink" Target="externalLinks/externalLink30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1165860</xdr:colOff>
      <xdr:row>0</xdr:row>
      <xdr:rowOff>0</xdr:rowOff>
    </xdr:from>
    <xdr:to>
      <xdr:col>1</xdr:col>
      <xdr:colOff>2247900</xdr:colOff>
      <xdr:row>0</xdr:row>
      <xdr:rowOff>7620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9448283-E499-4766-880E-E6212DAB23AA}"/>
            </a:ext>
          </a:extLst>
        </xdr:cNvPr>
        <xdr:cNvSpPr>
          <a:spLocks noChangeShapeType="1"/>
        </xdr:cNvSpPr>
      </xdr:nvSpPr>
      <xdr:spPr bwMode="auto">
        <a:xfrm flipV="1">
          <a:off x="1615440" y="426720"/>
          <a:ext cx="1082040" cy="76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quat\goi3\Form%20nop%20thau\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6\c\Thuy\HT2000\HTDNN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QH%20TQuoc\BCao%20QH%20ca%20nuoc\BCao%20(LDD%202003)\1-4-2004\HT2000(dat%20o%20moi)%20(1-4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4\c\QH%20TQuoc\BCao%20QH%20ca%20nuoc\BCao%2019.3\He%20thong%20phu%20luc%2019-3\Phu%20luc%209-HT\Bieu(moi)\HTDCSD(sua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My%20Documents\TUYEN\QT-%20Tinh\T&#181;i%20Ch&#221;nh%20-%20Xu&#169;n%20L&#203;p\T&#181;iCh&#221;nh%20-%20Y&#170;n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2\c12\Thinh\HTSD%20nam%202000%20toan%20quo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_6\My%20Documents\Trung%20Thuc\Vung%20DBSCL_6.2.04(12%20tinh)\HT-DBSCL\HT-KDCNT_DVHC-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ha\Tai%20Chinh-%20QT-Halang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My%20Documents\Hiep\ChongQuaTai\Km4\Km4_TQ_HN%20(new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PROP\DA0630\INQ'Y\STEEL\DA0463BQ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Km4_TQ_HN%20(moi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6Q\96q2588\PANE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6\c\Thuy\HT2000\HTDDT%202000(tpkt%20DBSHong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ROJECT\WINDOWS\TEMP\IBASE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3408\Standard\RP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DToan35KV\TramCatT.Yen-B.Xa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My%20Documents\Hiep\ChongQuaTai\GocSau\GocSau_Nahang(new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3_16\c\Thuy\HT2000\HTDDT%202000(tpkt%20DBSCLong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UYHUN~1\LOCALS~1\Temp\Van%20Ban\So%20Dia%20Chinh\Dieu%20tra%20co%20ban\BKe%20ThToan%20GD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ung%20Quat\Nhom%20GC\New%20Folder\My%20Documents\3533\99Q\99Q3657\99Q3299(REV.1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Thang%20KT%202001\Ho%20so%20thau\Du%20thau%20Huu%20Lung%20-%20Lang%20S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Phong%20Kinh%20Te\LUC\EXCEL\Th&#199;u\Du%20thau%20Y&#170;n%20Minh%20-%20H&#181;%20Gian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DT%20DZ%2022+TBA%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uyetnga\bb%20ban%20giao\LVTD\MSOffice\EXCEL\LUC\HY3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_6\My%20Documents\Trung%20Thuc\Vung%20DBSCL_6.2.04(12%20tinh)\HT-DBSCL\HT-CD_DVHC-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01%20TQA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hart1"/>
      <sheetName val="Sheet1"/>
      <sheetName val="Sheet2"/>
      <sheetName val="Sheet3"/>
      <sheetName val="PNT_QUOT__3"/>
      <sheetName val="COAT_WRAP_QIOT__3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oi"/>
      <sheetName val="HaiPhong"/>
      <sheetName val="HaiDuong"/>
      <sheetName val="HungYen"/>
      <sheetName val="HaTay"/>
      <sheetName val="HaNam"/>
      <sheetName val="NamDinh"/>
      <sheetName val="ThaiBinh"/>
      <sheetName val="NinhBinh"/>
      <sheetName val="TvDBSH"/>
      <sheetName val="TvDBSH (Theotinh)"/>
      <sheetName val="ThanhHoa"/>
      <sheetName val="NgheAn"/>
      <sheetName val="HaTinh"/>
      <sheetName val="QuangBinh"/>
      <sheetName val="QuangTri"/>
      <sheetName val="ThuaThienHue"/>
      <sheetName val="TvKBC"/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TvDBSCLong"/>
      <sheetName val="TvDBSCLong(Theotin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N"/>
      <sheetName val="PNN"/>
      <sheetName val="CSD"/>
      <sheetName val="DD"/>
      <sheetName val="NN(TPKT)"/>
      <sheetName val="PNN(TPKT)"/>
      <sheetName val="DD(TPKT)"/>
      <sheetName val="DT"/>
      <sheetName val="DT(TPKT)"/>
      <sheetName val="KDC"/>
      <sheetName val="KDC(TPKT)"/>
      <sheetName val="B15"/>
      <sheetName val="B16"/>
      <sheetName val="Sheet1"/>
      <sheetName val="B13"/>
      <sheetName val="B12"/>
      <sheetName val="B11"/>
      <sheetName val="B1"/>
      <sheetName val="B2"/>
      <sheetName val="B3"/>
      <sheetName val="B4"/>
      <sheetName val="B5"/>
      <sheetName val="B6"/>
      <sheetName val="B4(T2)"/>
      <sheetName val="B7"/>
      <sheetName val="B8"/>
      <sheetName val="B9"/>
      <sheetName val="B10"/>
      <sheetName val="B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-35KV+TBA"/>
      <sheetName val="Gia_GC_Satthep"/>
      <sheetName val="TT_35"/>
      <sheetName val="TTVanChuyen"/>
    </sheetNames>
    <sheetDataSet>
      <sheetData sheetId="0"/>
      <sheetData sheetId="1">
        <row r="7">
          <cell r="C7">
            <v>3546</v>
          </cell>
        </row>
      </sheetData>
      <sheetData sheetId="2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Q-vung"/>
      <sheetName val="TQ-TPKT"/>
      <sheetName val="NNTQ-tpkt"/>
      <sheetName val="NNTQ-vung"/>
      <sheetName val="HT95-vung"/>
      <sheetName val="HT95.TQ.TPKT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Outlets"/>
      <sheetName val="PGs"/>
      <sheetName val="Sheet1"/>
      <sheetName val="Sheet2"/>
      <sheetName val="Sheet3"/>
      <sheetName val="Sheet4"/>
      <sheetName val="Sheet5"/>
      <sheetName val="00000000"/>
      <sheetName val="THop"/>
      <sheetName val="N Cong"/>
      <sheetName val="Vat tu"/>
      <sheetName val="T.Nghiem"/>
      <sheetName val="Ca may"/>
      <sheetName val="TH T nghiem"/>
      <sheetName val="XL4Poppy"/>
      <sheetName val="MTO REV_0"/>
    </sheetNames>
    <sheetDataSet>
      <sheetData sheetId="0" refreshError="1">
        <row r="1">
          <cell r="A1" t="str">
            <v>PRICE BREAKDOWN FOR ELECTRICAL INSTALLATION WORK</v>
          </cell>
          <cell r="G1" t="str">
            <v xml:space="preserve"> </v>
          </cell>
          <cell r="K1" t="str">
            <v xml:space="preserve"> </v>
          </cell>
        </row>
        <row r="2">
          <cell r="B2" t="str">
            <v>東鼎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造價分析 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E241">
            <v>2.6075084279381266E-310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 xml:space="preserve"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TvDBSCLong"/>
      <sheetName val="KDCNT-TPKT(tron)"/>
      <sheetName val="TvDBSCLong(Theotinh)"/>
      <sheetName val="KDCNT-DVHC (tron)"/>
      <sheetName val="00000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"/>
      <sheetName val="T-Tramcat"/>
      <sheetName val="TramCat"/>
      <sheetName val="T.Tinh"/>
      <sheetName val="CT_TBA"/>
      <sheetName val="T-35KV"/>
      <sheetName val="35KV"/>
      <sheetName val="KhoBai"/>
      <sheetName val="ChuyenQuan"/>
      <sheetName val="T-TBA"/>
      <sheetName val="TBA"/>
      <sheetName val="CTVanChuyen"/>
      <sheetName val="VLC_Tramcat"/>
      <sheetName val="VLC_35KV"/>
      <sheetName val="VLC_TBA"/>
      <sheetName val="XL4Poppy"/>
      <sheetName val="canh (2)"/>
      <sheetName val="canh"/>
      <sheetName val="Sheet1"/>
      <sheetName val="Sheet2"/>
      <sheetName val="Bang Don gia II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</sheetNames>
    <sheetDataSet>
      <sheetData sheetId="0">
        <row r="323">
          <cell r="H323">
            <v>1402400</v>
          </cell>
        </row>
        <row r="329">
          <cell r="H329">
            <v>608046.18200000003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Sheet1"/>
      <sheetName val="XL4Poppy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TAI"/>
      <sheetName val="BANLE"/>
      <sheetName val="t.kho"/>
      <sheetName val="CLB"/>
      <sheetName val="phong"/>
      <sheetName val="hoat"/>
      <sheetName val="tong BH"/>
      <sheetName val="nhapkho"/>
      <sheetName val="TH"/>
      <sheetName val="Chia T1"/>
      <sheetName val="Chia T2"/>
      <sheetName val="Chia T3"/>
      <sheetName val="TH11"/>
      <sheetName val="TH T11"/>
      <sheetName val="TH T1"/>
      <sheetName val="XL4Test5"/>
      <sheetName val="Bang chia "/>
      <sheetName val="CN HD"/>
      <sheetName val="VC thg 2"/>
      <sheetName val="BB dcTT"/>
      <sheetName val="TT"/>
      <sheetName val="VC TCao"/>
      <sheetName val="VC o Hien"/>
      <sheetName val="VC oDuong"/>
      <sheetName val=" PHoang"/>
      <sheetName val="TT-PLuc"/>
      <sheetName val="TH thanh toa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C45"/>
      <sheetName val="C47A"/>
      <sheetName val="C47B"/>
      <sheetName val="C46"/>
      <sheetName val="DsachYT"/>
      <sheetName val="00"/>
      <sheetName val="Bhxhoi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  <sheetName val="Trinh duyet LNS"/>
      <sheetName val="SN CBCNV"/>
      <sheetName val="tong luong ban"/>
      <sheetName val="DU TRU LUONG 06 THANG"/>
      <sheetName val="DU TRU CP 06 THANG"/>
      <sheetName val="AN CA THANG 08"/>
      <sheetName val="AN CA TH 09"/>
      <sheetName val="AN CA TH 10"/>
      <sheetName val="an ca th 11"/>
      <sheetName val="TAM UNG LNS TH 08"/>
      <sheetName val="PP tinh thue thu nhap"/>
      <sheetName val="Luong TG thang 08"/>
      <sheetName val="bo xung"/>
      <sheetName val="truy thu"/>
      <sheetName val="Luong TG thang 09"/>
      <sheetName val="Luong thoi gian th 10"/>
      <sheetName val="Luong thoi gian th 11"/>
      <sheetName val="QT LUONG NS T 07"/>
      <sheetName val="QT LNS TH 08"/>
      <sheetName val="QT LNS TH 09"/>
      <sheetName val="qt lns th 10"/>
      <sheetName val="TAM UNG LUONG NS TH 10"/>
      <sheetName val="tam ung LNS th 11"/>
      <sheetName val="Outlets"/>
      <sheetName val="PGs"/>
      <sheetName val="Instr'n"/>
      <sheetName val="RFP002"/>
      <sheetName val="RFP003F"/>
      <sheetName val="RFP004"/>
      <sheetName val="RFP005"/>
      <sheetName val="RFP006"/>
      <sheetName val="RFP007"/>
      <sheetName val="RFP008"/>
      <sheetName val="RFP009"/>
      <sheetName val="RFP010"/>
      <sheetName val="RFP011"/>
      <sheetName val="RFP11(1)"/>
      <sheetName val="RFP11(2)"/>
      <sheetName val="RFP11(3)"/>
      <sheetName val="RFP012"/>
      <sheetName val="RFP013"/>
      <sheetName val="RFP014"/>
      <sheetName val="RFP015"/>
      <sheetName val="T6"/>
      <sheetName val="Mau"/>
      <sheetName val="KH LDTL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LUONG CHO HUU"/>
      <sheetName val="thu BHXH,YT"/>
      <sheetName val="Phan bo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SILICAT_x0003_"/>
      <sheetName val="1-12"/>
      <sheetName val="SP-KH"/>
      <sheetName val="Xuatkho"/>
      <sheetName val="PT"/>
      <sheetName val="gVL"/>
      <sheetName val="bcth.Hoang"/>
      <sheetName val="bcth.Nhung"/>
      <sheetName val="bcth.Ngoc"/>
      <sheetName val="bcth.Vu"/>
      <sheetName val="CDQDT"/>
      <sheetName val="XN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 10 ngày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ngay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1 ngày"/>
      <sheetName val="bcthang"/>
      <sheetName val="báo cáo thang11 mới"/>
      <sheetName val="Pivot(Silica|e)"/>
      <sheetName val="_x0000__x0000__x0000__x0000__x0000__x0000_"/>
      <sheetName val="MTL$-INTER"/>
      <sheetName val="TH QT"/>
      <sheetName val="KE QT"/>
      <sheetName val="Summary"/>
      <sheetName val="Design &amp; Applications"/>
      <sheetName val="Building Summary"/>
      <sheetName val="Building"/>
      <sheetName val="External Works"/>
      <sheetName val="Pivot(_x0007_lass Wool)"/>
      <sheetName val="??-BLDG"/>
      <sheetName val="INSUL"/>
      <sheetName val="Chart2"/>
      <sheetName val="Chart1"/>
      <sheetName val="th«ng tri chuÈn xe"/>
      <sheetName val="vat tu 2001 cuoi nam"/>
      <sheetName val="bang phan bo VL xuat"/>
      <sheetName val="vat tu 2001"/>
      <sheetName val="qt vt­ xe"/>
      <sheetName val="táng QT 245 (14Xe("/>
      <sheetName val="Xe mua ngoµi"/>
      <sheetName val="B¸o c¸o HQ chi tiªu n¨m 2000"/>
      <sheetName val="Macro1"/>
      <sheetName val="Macro2"/>
      <sheetName val="Macro3"/>
      <sheetName val="vi_du_n"/>
      <sheetName val="vi_du"/>
      <sheetName val="Bieu 2"/>
      <sheetName val="biªu 3"/>
      <sheetName val="bieu1 CTy"/>
      <sheetName val="b2 cty"/>
      <sheetName val="b 3 cty"/>
      <sheetName val="bieu 7"/>
      <sheetName val="bieu 9"/>
      <sheetName val="b14"/>
      <sheetName val="Sheet12"/>
      <sheetName val="bcôhang"/>
      <sheetName val="báo cáo thang11 m?i"/>
      <sheetName val="???????-BLDG"/>
      <sheetName val="thong tin cty"/>
      <sheetName val="TK-in"/>
      <sheetName val="TKTH"/>
      <sheetName val="BR"/>
      <sheetName val="MV"/>
      <sheetName val="mvtt"/>
      <sheetName val="HDKT"/>
      <sheetName val="Linh tinh"/>
      <sheetName val="nk"/>
      <sheetName val="N"/>
      <sheetName val="X"/>
      <sheetName val="RDP013"/>
      <sheetName val="Pi6ot(Urethan)"/>
      <sheetName val="Chiet tinh dz22"/>
      <sheetName val="Piwot(Silicate)"/>
      <sheetName val="TH VL, NC, DDHT Thanhphuoc"/>
      <sheetName val="S¶_x001d_et2"/>
      <sheetName val="TH_x0001_NG2"/>
      <sheetName val="ROCK WO_x0003__x0000_"/>
      <sheetName val="TH T19"/>
      <sheetName val="??????"/>
      <sheetName val="ROCK WO_x0003_?"/>
      <sheetName val="Dieu chinh"/>
      <sheetName val="So -03"/>
      <sheetName val="SoLD"/>
      <sheetName val="So-02"/>
      <sheetName val="hoat_x0000_࣭_x0000__x0000__x0000__x0000__x0000__x0000__x0000__x0000__x0009__x0000_᭬࣫_x0000__x0004__x0000__x0000__x0000__x0000__x0000__x0000_ᑜ࣭_x0000__x0000__x0000_"/>
      <sheetName val="Sheed4"/>
      <sheetName val="DU TRU LUONG 06 TH@NG"/>
      <sheetName val="AN CA DH 10"/>
      <sheetName val="TAM UNG LNC TH 08"/>
      <sheetName val="Leong thoi gian th 10"/>
      <sheetName val="Luong thoa gian th 11"/>
      <sheetName val="at lns th 10"/>
      <sheetName val="tam ung DNS th 11"/>
      <sheetName val="XL4Test4"/>
      <sheetName val="Pivot(RckWool)"/>
      <sheetName val="ፌ_x0000_佄⁎䥇⁁䡃"/>
      <sheetName val="⁁䡃⁉䥔呅"/>
      <sheetName val="呅吠ь_x0000_䑄㔳_x0005_吀䅂㔳_x000c_吀⁈畱敹"/>
      <sheetName val="㔳_x000c_吀⁈畱敹瑴慯ծ_x0000_楢兡͔_x0000_䭔"/>
      <sheetName val="_x0000_楢兡͔_x0000_䭔ͥ_x0000_䅎э_x0000_啈䝎_x0003_䠀䥁_x0003_"/>
      <sheetName val="_x0000_啈䝎_x0003_䠀䥁_x0003_䰀䵁_x0008_䈀湡⁧楧"/>
      <sheetName val="ࡍ_x0000_慂杮朠慩_x000d_䠀乁⁇䥔久䈠佁_x000b_吀⁈"/>
      <sheetName val="䥔久䈠佁_x000b_吀⁈䡎偁"/>
      <sheetName val="⁈䡎偁吠乏_x0006_吀⁈"/>
      <sheetName val="_x0000_䡔䈠乁_x0005_䐀"/>
      <sheetName val="_x0000_敄㍣б_x0000_慊"/>
      <sheetName val="䨀湡в_x0000_慊㍮"/>
      <sheetName val="湡г_x0000_慊㑮_x0004_"/>
      <sheetName val="д_x0000_慊㙮_x0004_䨀"/>
      <sheetName val="_x0000_慊㝮_x0004_䨀湡"/>
      <sheetName val="慊㡮_x0004_䨀湡Թ"/>
      <sheetName val="㥮_x0005_䨀湡〱_x0005_䨀"/>
      <sheetName val="_x0005_䨀湡ㄱ_x0005_䨀"/>
      <sheetName val="_x0000_慊ㅮԳ_x0000_慊"/>
      <sheetName val="䨀湡㐱_x0005_䨀湡"/>
      <sheetName val="慊ㅮԵ_x0000_慊ㅮ"/>
      <sheetName val="ㅮԷ_x0000_慊ㅮԸ"/>
      <sheetName val="㠱_x0005_䨀湡〲_x0005_"/>
      <sheetName val="԰_x0000_慊㉮Ա_x0000_"/>
      <sheetName val="_x0005_䨀湡㈲_x0005_䨀"/>
      <sheetName val="_x0000_慊㉮Գ_x0000_慊㉮Դ"/>
      <sheetName val="湡㐲_x0005_䨀湡㔲_x0005_"/>
      <sheetName val="㔲_x0005_䨀"/>
      <sheetName val="CT Thang Mo"/>
      <sheetName val="CT  PL"/>
      <sheetName val="Chi tiet"/>
      <sheetName val="Du_lieu"/>
      <sheetName val="뜃맟뭁돽띿맟?-BLDG"/>
      <sheetName val="CAT_5"/>
      <sheetName val="현장관리비"/>
      <sheetName val="실행내역"/>
      <sheetName val="#REF"/>
      <sheetName val="적용환율"/>
      <sheetName val="合成単価作成表-BLDG"/>
      <sheetName val="Luong moÿÿngay cong khao sat"/>
      <sheetName val="Sheev6"/>
      <sheetName val="Nhap fon gia VL dia phuong"/>
      <sheetName val="Q2-00"/>
      <sheetName val="ctTBA"/>
      <sheetName val="tong l²_x0000__x0000_ ban"/>
      <sheetName val="Pivnt(RockWool)"/>
      <sheetName val="@ivot(Form Glass)"/>
      <sheetName val="Pivot(Gl!ss Wool)"/>
      <sheetName val="ROCK WOKL"/>
      <sheetName val="He co"/>
      <sheetName val="Bhitieu-dam cac loai"/>
      <sheetName val="EQUIPMENT -2"/>
      <sheetName val="전차선로 물량표"/>
      <sheetName val="PBS"/>
      <sheetName val="간접비내역-1"/>
      <sheetName val="Basic"/>
      <sheetName val="DESIGN CRITERIA"/>
      <sheetName val="용기"/>
      <sheetName val="_x0000_TCTiet"/>
      <sheetName val="Giai trinh"/>
      <sheetName val="TH4_x0000__x0000__x0000__x0000__x0000__x0000__x0000__x0000__x0000__x0000__x0000_ℨʢ_x0000__x0004__x0000__x0000__x0000__x0000__x0000__x0000_崬ʢ_x0000__x0000__x0000__x0000__x0000_"/>
      <sheetName val="MTO REV.2(ARMOR)"/>
      <sheetName val="적용률"/>
      <sheetName val="LABTOTAL"/>
      <sheetName val="공통가설"/>
      <sheetName val="SN C£GNV"/>
      <sheetName val="TA²_x0000__x0000_NH"/>
      <sheetName val="PACK"/>
      <sheetName val="INV"/>
      <sheetName val="TK-XUAT"/>
      <sheetName val="TK-NHAP"/>
      <sheetName val="DT 1"/>
      <sheetName val="DT 2"/>
      <sheetName val="DT 3"/>
      <sheetName val="DM"/>
      <sheetName val="SP"/>
      <sheetName val="NPL"/>
      <sheetName val="Tong hop QL4( - 3"/>
      <sheetName val="TT_10KV"/>
      <sheetName val="NEW-PANEL"/>
      <sheetName val="TK"/>
      <sheetName val="BRCT"/>
      <sheetName val="SDHD"/>
      <sheetName val="SDHD QUY"/>
      <sheetName val="GTGT135"/>
      <sheetName val="BRCN135"/>
      <sheetName val="MV135"/>
      <sheetName val="SDHDCN"/>
      <sheetName val="SDHDCN quy"/>
      <sheetName val="NXT.CN03"/>
      <sheetName val="bl"/>
      <sheetName val="20000000"/>
      <sheetName val="BCDTK"/>
      <sheetName val="soktmay"/>
      <sheetName val="MTO REV.0"/>
      <sheetName val="ct thinghiem"/>
      <sheetName val="Van chuyen"/>
      <sheetName val="SILICCTE"/>
      <sheetName val="_x0010_ivot(Glass Wool)"/>
      <sheetName val="She%t1"/>
      <sheetName val="XL4Pop`y"/>
      <sheetName val="Chitieu-dam c!c loai"/>
      <sheetName val="@Gdg"/>
      <sheetName val="CocKJ1m"/>
      <sheetName val="湡㘱_x0005_䨀湡㜱"/>
      <sheetName val="Gia vat tu"/>
      <sheetName val="_x0010_iwot(Silicate)"/>
      <sheetName val="Phan tich don ႀ￸a chi tiet"/>
      <sheetName val="PNT-QUOT-#3"/>
      <sheetName val="COAT&amp;WRAP-QIOT-#3"/>
      <sheetName val="\uong mot ngay cong xay lap"/>
      <sheetName val="Luong mot ngay conw0khao sat"/>
      <sheetName val="thu BHXH&lt;YT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hoat?࣭????????_x0009_?᭬࣫?_x0004_??????ᑜ࣭???"/>
      <sheetName val="hoat?࣭?_x0009_᭬࣫?_x0004_?ᑜ࣭?ڬ࣫?"/>
      <sheetName val="_x0000__x0000__x0000__x0000__x0000__x0009__x0000_??_x0000__x0004__x0000__x0000__x0000__x0000__x0000__x0000_??_x0000__x0000__x0000__x0000__x0000__x0000__x0000__x0000_??_x0000__x0000_"/>
      <sheetName val="?????_x0009_????_x0004_????????????????????"/>
      <sheetName val="hoat_x0000_?_x0000__x0009_??_x0000__x0004__x0000_??_x0000_??_x0000_"/>
      <sheetName val="hoat??????????_x0009_????_x0004_???????????"/>
      <sheetName val="Coc$0x40cm"/>
      <sheetName val="&quot;0ngay"/>
      <sheetName val="báo cák thang11 mới"/>
      <sheetName val="THANG'"/>
      <sheetName val="CN"/>
      <sheetName val="BCN"/>
      <sheetName val="Q TOAN"/>
      <sheetName val="NO MUA"/>
      <sheetName val="VO CHAI"/>
      <sheetName val="VC THU HOI"/>
      <sheetName val="100000P0"/>
      <sheetName val="RFP0_x0010_6"/>
      <sheetName val="RFP_x0010_07"/>
      <sheetName val="RFP_x0011_1(2)"/>
      <sheetName val="Q_x0012_-02"/>
      <sheetName val="Q_x0013_-02"/>
      <sheetName val="Du toan chi Tiet coc_x0000_nuoc"/>
      <sheetName val="Nhap_x0000_don gia VL dia phuong"/>
      <sheetName val="Luong mot ngay Cong xay_x0000_lap"/>
      <sheetName val="DU TRU LUONG_x0000_06 THANG"/>
      <sheetName val="PP tinh Thue thu_x0000_nhap"/>
      <sheetName val="Luong TG thang _x0010_9"/>
      <sheetName val="QT LUONG NS_x0000_T 07"/>
      <sheetName val="TAM_x0000_UNG LUONG NS TH 10"/>
      <sheetName val="_x0000__x0000_CAI TK 112"/>
      <sheetName val="?TCTiet"/>
      <sheetName val="hoat???_x0009_???_x0004_???????"/>
      <sheetName val="ፌ?佄⁎䥇⁁䡃"/>
      <sheetName val="呅吠ь?䑄㔳_x0005_吀䅂㔳_x000c_吀⁈畱敹"/>
      <sheetName val="㔳_x000c_吀⁈畱敹瑴慯ծ?楢兡͔?䭔"/>
      <sheetName val="?楢兡͔?䭔ͥ?䅎э?啈䝎_x0003_䠀䥁_x0003_"/>
      <sheetName val="?啈䝎_x0003_䠀䥁_x0003_䰀䵁_x0008_䈀湡⁧楧"/>
      <sheetName val="ࡍ?慂杮朠慩_x000d_䠀乁⁇䥔久䈠佁_x000b_吀⁈"/>
      <sheetName val="?䡔䈠乁_x0005_䐀"/>
      <sheetName val="?敄㍣б?慊"/>
      <sheetName val="䨀湡в?慊㍮"/>
      <sheetName val="湡г?慊㑮_x0004_"/>
      <sheetName val="д?慊㙮_x0004_䨀"/>
      <sheetName val="?慊㝮_x0004_䨀湡"/>
      <sheetName val="?慊ㅮԳ?慊"/>
      <sheetName val="慊ㅮԵ?慊ㅮ"/>
      <sheetName val="ㅮԷ?慊ㅮԸ"/>
      <sheetName val="԰?慊㉮Ա?"/>
      <sheetName val="?慊㉮Գ?慊㉮Դ"/>
      <sheetName val="tong l²?? ban"/>
      <sheetName val="_x0009_???_x0004_???????"/>
      <sheetName val="[I"/>
      <sheetName val="????"/>
      <sheetName val="báo cák thang11 m?i"/>
      <sheetName val="???????"/>
      <sheetName val="?????"/>
      <sheetName val="??????_x0005_???_x000c_????"/>
      <sheetName val="?_x000c_?????????????"/>
      <sheetName val="?????????????_x0003_??_x0003_"/>
      <sheetName val="???_x0003_??_x0003_??_x0008_????"/>
      <sheetName val="??????_x000d_???????_x000b_??"/>
      <sheetName val="????_x000b_????"/>
      <sheetName val="?????_x0006_??"/>
      <sheetName val="????_x0005_?"/>
      <sheetName val="?????_x0004_"/>
      <sheetName val="????_x0004_?"/>
      <sheetName val="???_x0004_??"/>
      <sheetName val="??_x0004_???"/>
      <sheetName val="?_x0005_???_x0005_?"/>
      <sheetName val="_x0005_???_x0005_?"/>
      <sheetName val="???_x0005_??"/>
      <sheetName val="??_x0005_???"/>
      <sheetName val="?_x0005_???_x0005_"/>
      <sheetName val="????????"/>
      <sheetName val="??_x0005_???_x0005_"/>
      <sheetName val="?_x0005_?"/>
      <sheetName val="THVT"/>
      <sheetName val="PTDM"/>
      <sheetName val="THPT&gt;5"/>
      <sheetName val="ࡍ?慂杮朠慩_x000a_䠀乁⁇䥔久䈠佁_x000b_吀⁈"/>
      <sheetName val="??????_x000a_???????_x000b_??"/>
      <sheetName val="ࡍ_x0000_慂杮朠慩_x000a_䠀乁⁇䥔久䈠佁_x000b_吀⁈"/>
      <sheetName val="POTAL"/>
      <sheetName val="POWER"/>
      <sheetName val="견적조건"/>
      <sheetName val="BQ_Equip_Pipe"/>
      <sheetName val="BLR-S"/>
      <sheetName val="Est-Hotpp"/>
      <sheetName val="PipWT"/>
      <sheetName val="piping"/>
      <sheetName val="BREAKDOWN(철거설치)"/>
      <sheetName val="COA-17"/>
      <sheetName val="C-18"/>
      <sheetName val=" thoau nuoc nc"/>
      <sheetName val="재료비"/>
      <sheetName val="BQ List"/>
      <sheetName val="PIPE"/>
      <sheetName val="FLANGE"/>
      <sheetName val="VALVE"/>
      <sheetName val="TH4???????????ℨʢ?_x0004_??????崬ʢ?????"/>
      <sheetName val="TA²??NH"/>
      <sheetName val="hoat_x0000_࣭_x0000__x0009_᭬࣫_x0000__x0004__x0000_ᑜ࣭_x0000_ڬ࣫_x0000_"/>
      <sheetName val="TSCD"/>
      <sheetName val="Mech_1030"/>
      <sheetName val="Bia"/>
      <sheetName val="T.Tinh"/>
      <sheetName val="Luo_x0009__x0008__x0010__x0000__x0000__x0006__x0005__x0000__x001c_ Í_x0007_ÉÀ_x0000__x0000__x0006__x0003__x0000__x0000_á_x0000__x0002__x0000_°"/>
      <sheetName val="VV-NTKL NHA _x000b_HO DOT 2"/>
      <sheetName val="THA_x000e_G 8"/>
      <sheetName val="AN CA _x0014_HANG 08"/>
      <sheetName val="Xuatkh/"/>
      <sheetName val="truy_x0000_thu"/>
      <sheetName val="PTDGDT"/>
      <sheetName val="QMCT"/>
      <sheetName val="_x0000__x0000_DT"/>
      <sheetName val="__-BLD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 refreshError="1"/>
      <sheetData sheetId="282" refreshError="1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 refreshError="1"/>
      <sheetData sheetId="321" refreshError="1"/>
      <sheetData sheetId="322"/>
      <sheetData sheetId="323" refreshError="1"/>
      <sheetData sheetId="324"/>
      <sheetData sheetId="325"/>
      <sheetData sheetId="326"/>
      <sheetData sheetId="327" refreshError="1"/>
      <sheetData sheetId="328"/>
      <sheetData sheetId="329"/>
      <sheetData sheetId="330"/>
      <sheetData sheetId="331"/>
      <sheetData sheetId="332"/>
      <sheetData sheetId="333"/>
      <sheetData sheetId="334" refreshError="1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/>
      <sheetData sheetId="385"/>
      <sheetData sheetId="386"/>
      <sheetData sheetId="387"/>
      <sheetData sheetId="388" refreshError="1"/>
      <sheetData sheetId="389"/>
      <sheetData sheetId="390"/>
      <sheetData sheetId="391"/>
      <sheetData sheetId="392"/>
      <sheetData sheetId="393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/>
      <sheetData sheetId="450" refreshError="1"/>
      <sheetData sheetId="451"/>
      <sheetData sheetId="452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/>
      <sheetData sheetId="488" refreshError="1"/>
      <sheetData sheetId="489" refreshError="1"/>
      <sheetData sheetId="490" refreshError="1"/>
      <sheetData sheetId="491" refreshError="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 refreshError="1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/>
      <sheetData sheetId="566"/>
      <sheetData sheetId="567" refreshError="1"/>
      <sheetData sheetId="568"/>
      <sheetData sheetId="569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/>
      <sheetData sheetId="599" refreshError="1"/>
      <sheetData sheetId="600" refreshError="1"/>
      <sheetData sheetId="601"/>
      <sheetData sheetId="60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XL4Poppy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Sheet3"/>
      <sheetName val="211A"/>
      <sheetName val="211B"/>
      <sheetName val="SCT511"/>
      <sheetName val="SCT627"/>
      <sheetName val="SCT154"/>
      <sheetName val="Sheet5"/>
      <sheetName val="Hoi phu nu"/>
      <sheetName val="4p1"/>
      <sheetName val="4P"/>
      <sheetName val="Schneider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4"/>
      <sheetName val="Sheet2"/>
      <sheetName val="Sheet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Q1-02"/>
      <sheetName val="Q2-02"/>
      <sheetName val="Q3-02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Apr1"/>
      <sheetName val="Apr2"/>
      <sheetName val="Apr3"/>
      <sheetName val="Apr4"/>
      <sheetName val="Apr5"/>
      <sheetName val="Apr7"/>
      <sheetName val="Apr8"/>
      <sheetName val="Apr9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________BLDG"/>
      <sheetName val="Bia "/>
      <sheetName val="Muc luc"/>
      <sheetName val="Thuyet minh PA1"/>
      <sheetName val="kl xaychan khay"/>
      <sheetName val="Tdoi t.truong"/>
      <sheetName val="BC DBKH T5"/>
      <sheetName val="BC DBKH T6"/>
      <sheetName val="BC DBKH T7"/>
      <sheetName val="XL4Test5"/>
      <sheetName val="2001"/>
      <sheetName val="2002"/>
      <sheetName val="????-BLDG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Outlets"/>
      <sheetName val="PGs"/>
      <sheetName val="GVL"/>
      <sheetName val="tam"/>
      <sheetName val="PTDG"/>
      <sheetName val="DTCT"/>
      <sheetName val="DGBQ"/>
      <sheetName val="DGDT"/>
      <sheetName val="Gia trung thau"/>
      <sheetName val="Thanh toan dot 1"/>
      <sheetName val="DTXL"/>
      <sheetName val="THXL"/>
      <sheetName val="dieuphoida"/>
      <sheetName val="dieuphoidat"/>
      <sheetName val="GDMN.1"/>
      <sheetName val="GDMN.2"/>
      <sheetName val="GDMN.3"/>
      <sheetName val="GDMN.4"/>
      <sheetName val="GDMN.5"/>
      <sheetName val="GDTH.1"/>
      <sheetName val="GDTH.2"/>
      <sheetName val="GDTH.3"/>
      <sheetName val="GDTH.4"/>
      <sheetName val="GDTH.5"/>
      <sheetName val="THCS.1"/>
      <sheetName val="THCS.2"/>
      <sheetName val="THCS.3"/>
      <sheetName val="THCS.4"/>
      <sheetName val="THCS.5"/>
      <sheetName val="THCS.6"/>
      <sheetName val="THPT.1"/>
      <sheetName val="THPT.2"/>
      <sheetName val="THPT.3"/>
      <sheetName val="THPT.4"/>
      <sheetName val="THPT.5"/>
      <sheetName val="THPT.6"/>
      <sheetName val="DH,CD,THCN.1"/>
      <sheetName val="DH,CD,THCN.2"/>
      <sheetName val="DH,CD,THCN.3"/>
      <sheetName val="GDKCQ.1"/>
      <sheetName val="GDKCQ.2"/>
      <sheetName val="TAICHINH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LUONG CHO HUU"/>
      <sheetName val="thu BHXH,YT"/>
      <sheetName val="Phan bo"/>
      <sheetName val="Luong T5-04"/>
      <sheetName val="THLK2"/>
      <sheetName val="Phan tich VT"/>
      <sheetName val="TKe VT"/>
      <sheetName val="Du tru Vat tu"/>
      <sheetName val="Mau 1"/>
      <sheetName val="Mau so 2"/>
      <sheetName val="Mau so 3"/>
      <sheetName val="Mau so 7"/>
      <sheetName val="Mau so 8"/>
      <sheetName val="Mau so 9 da tru 45;54"/>
      <sheetName val="Mau so 9 45;54"/>
      <sheetName val="Mau 9 "/>
      <sheetName val="Mau 9 goc"/>
      <sheetName val="Mau 10"/>
      <sheetName val="Mau so 11"/>
      <sheetName val="??????-BLDG"/>
      <sheetName val="Ga"/>
      <sheetName val="Ca"/>
      <sheetName val="rau"/>
      <sheetName val="Thit"/>
      <sheetName val="Gia vi"/>
      <sheetName val="Gao"/>
      <sheetName val="Quyet toan1"/>
      <sheetName val="Quyet Toan2"/>
      <sheetName val="TH"/>
      <sheetName val="T.hopCPXD04"/>
      <sheetName val="T.hopCPXD04 (2)"/>
      <sheetName val="T.hopCPXDhoanthanh"/>
      <sheetName val="T.hopCPXDhoanthanh (2)"/>
      <sheetName val="HTcpXDQ1"/>
      <sheetName val="T.hop CPXDQ2"/>
      <sheetName val="CpQI"/>
      <sheetName val="CpT4"/>
      <sheetName val="CpT5"/>
      <sheetName val="CpT6"/>
      <sheetName val="CpT7"/>
      <sheetName val="CpT8"/>
      <sheetName val="Cpdc8t (2)"/>
      <sheetName val="Cpdc8t"/>
      <sheetName val="Cpdc8t (3)"/>
      <sheetName val="CpT9"/>
      <sheetName val="CpT10"/>
      <sheetName val="CpT11"/>
      <sheetName val="LK cp xdcb"/>
      <sheetName val="XDCB hoanthanh"/>
      <sheetName val="Sheet2 (3)"/>
      <sheetName val="Sheet3 (3)"/>
      <sheetName val="Sheet2 (4)"/>
      <sheetName val="Sheet3 (4)"/>
      <sheetName val=""/>
      <sheetName val="BOQ FORM FOR INQÕIRY"/>
      <sheetName val="HUNG"/>
      <sheetName val="THO"/>
      <sheetName val="HOA"/>
      <sheetName val="TINH"/>
      <sheetName val="THONG"/>
      <sheetName val="XXXXXXX0"/>
      <sheetName val="XXXXXXX1"/>
      <sheetName val="?¬’P‰¿ì¬?-BLDG"/>
      <sheetName val="?¬P¿ì¬?-BLDG"/>
      <sheetName val="?쒕?-BLDG"/>
      <sheetName val="Coc40x40c-"/>
      <sheetName val="?+Invoice!$DF$57?-BLDG"/>
      <sheetName val="DA0463BQ"/>
      <sheetName val="10_x0000__x0000__x0000__x0000__x0000__x0000_"/>
      <sheetName val="De nghi thue TNDN2004"/>
      <sheetName val="to trinh dieu chinh thue"/>
      <sheetName val="Bang ke xin thanh toan nam 2005"/>
      <sheetName val="Bang ke xin thanh toan "/>
      <sheetName val="MAu so 11 nam 2003"/>
      <sheetName val="dang ky tam tru can bo di CT"/>
      <sheetName val="Phieu xuat Vtu "/>
      <sheetName val="Phieu nhap Vtu "/>
      <sheetName val="Vat tu lan trai "/>
      <sheetName val="Vat T u can lam phieu T11+ 12"/>
      <sheetName val="Vat tu hung long "/>
      <sheetName val="Vat Tu Can Dung 2004"/>
      <sheetName val="xd. D.M tieu haoNL"/>
      <sheetName val="Du kien nop NS 2004 CV463"/>
      <sheetName val="mau 02ATNDN"/>
      <sheetName val="Nop tien vao NS"/>
      <sheetName val="QTSDhoa don M01"/>
      <sheetName val="BCSD Hdon Mau 26"/>
      <sheetName val="MAU SO 05"/>
      <sheetName val="MAU SO 04"/>
      <sheetName val="TH Mau 03"/>
      <sheetName val="MAU SO 03"/>
      <sheetName val="MAU SO 02"/>
      <sheetName val="Mau So 01"/>
      <sheetName val="Chi tiet SD may CT 2004"/>
      <sheetName val="Bang ke hoa don xin vay NH"/>
      <sheetName val="TK821"/>
      <sheetName val="TK 721"/>
      <sheetName val=" TK 711"/>
      <sheetName val="  TK 642"/>
      <sheetName val=" TK 627"/>
      <sheetName val="Su dung may "/>
      <sheetName val="TK 623"/>
      <sheetName val="Chi tiet ca may "/>
      <sheetName val="Chi tiet NC tung CT 04"/>
      <sheetName val=" TK 622"/>
      <sheetName val="TK 621"/>
      <sheetName val="TK 154 D,Dang sang 2005"/>
      <sheetName val="DT da bao cao thue "/>
      <sheetName val="Doanh thu 2004"/>
      <sheetName val="Chi tiet DT dieu chinh thue "/>
      <sheetName val="bang ke chi tiet CT"/>
      <sheetName val="Chi phi do dang"/>
      <sheetName val="Can doi chi phi CT"/>
      <sheetName val="Chi tiet 511"/>
      <sheetName val=" TK 511"/>
      <sheetName val="TK 411"/>
      <sheetName val="TK 421"/>
      <sheetName val="TK 342"/>
      <sheetName val="TK 338"/>
      <sheetName val=" TK 334"/>
      <sheetName val="TK 333"/>
      <sheetName val="Chi tiet 331"/>
      <sheetName val="TK 331"/>
      <sheetName val=" TK 311"/>
      <sheetName val=" TK 241"/>
      <sheetName val=" TK 214"/>
      <sheetName val="Thue Tai Chinh may suc "/>
      <sheetName val=" TK 211"/>
      <sheetName val="TK 212( May suc )"/>
      <sheetName val="TK 632"/>
      <sheetName val="TK 155"/>
      <sheetName val="TK 154"/>
      <sheetName val=" TK 911"/>
      <sheetName val=" TK 153"/>
      <sheetName val="Chi tiet 152 "/>
      <sheetName val="  TK 152"/>
      <sheetName val="TK 142"/>
      <sheetName val=" TK 141"/>
      <sheetName val=" TK 133"/>
      <sheetName val="Chi tiet 131"/>
      <sheetName val=" TK 131"/>
      <sheetName val="chung tu ghi so "/>
      <sheetName val=" TK 112"/>
      <sheetName val="Can doi TK 2"/>
      <sheetName val="phieu chi 2"/>
      <sheetName val="Phieu chi"/>
      <sheetName val="Phieu thu"/>
      <sheetName val="TK 111"/>
      <sheetName val="dang ky khau hao 2004"/>
      <sheetName val="d ky chi tiet khau hao "/>
      <sheetName val="Phan bo khau hao TSCD"/>
      <sheetName val="Dang ky quy luong "/>
      <sheetName val="bang thanh toan luong 2004"/>
      <sheetName val="Phan bo tien luong BHXH"/>
      <sheetName val="phan bo NVL, CCu "/>
      <sheetName val="Chart1"/>
      <sheetName val="=??????-BLDG"/>
      <sheetName val="SC 231"/>
      <sheetName val="SC 410"/>
      <sheetName val="Overhead &amp; Profit B-1"/>
      <sheetName val="Bang ngang"/>
      <sheetName val="Bang doc"/>
      <sheetName val="B cham cong"/>
      <sheetName val="Btt luong"/>
      <sheetName val="Chi tiet don gia khgi phuc"/>
      <sheetName val="Han13"/>
      <sheetName val="??+Invoice!$DF$57?????-BLDG"/>
      <sheetName val="FORM OF PROPNSAL RFP-003"/>
      <sheetName val="CQ"/>
      <sheetName val="YV"/>
      <sheetName val="Tong 2 Dvi"/>
      <sheetName val="Hnoi"/>
      <sheetName val="Gbat"/>
      <sheetName val="HP"/>
      <sheetName val="Lcai"/>
      <sheetName val="BSon"/>
      <sheetName val="NDan"/>
      <sheetName val="NHa"/>
      <sheetName val="Lson"/>
      <sheetName val="SGon"/>
      <sheetName val="VPhu"/>
      <sheetName val="Thop 1"/>
      <sheetName val="Thop 2"/>
      <sheetName val="Bao cao"/>
      <sheetName val="DI-ESTI"/>
      <sheetName val="Dec#1"/>
      <sheetName val="thietbi"/>
      <sheetName val="KhanhThuong"/>
      <sheetName val="PlotDat4"/>
      <sheetName val="T.@_x000c__x0000__x0001__x0000__x0000__x0000__x0003_Ú_x0000__x0000_&lt;_x001f__x0000__x0000__x0000_"/>
      <sheetName val="TIEUHAO"/>
      <sheetName val="N@"/>
      <sheetName val="Don gaa chi tiet"/>
      <sheetName val="XL4Poppq"/>
      <sheetName val="FH"/>
      <sheetName val="MTL$-INTER"/>
      <sheetName val="PTDGDT"/>
      <sheetName val="_x0001_pr2"/>
      <sheetName val="Overhead &amp; "/>
      <sheetName val="quy 1"/>
      <sheetName val="quy 2"/>
      <sheetName val="6 thang"/>
      <sheetName val="quy 3"/>
      <sheetName val="9 TH"/>
      <sheetName val="quy4"/>
      <sheetName val="nam"/>
      <sheetName val="Sheet11"/>
      <sheetName val="Sheet12"/>
      <sheetName val="Overhead &amp; Ԁ_x0000__x0000__x0000_"/>
      <sheetName val="Overhead &amp; Ԁ_x0000__x0000__x0000_Ȁ"/>
      <sheetName val="Overhead &amp; ?_x0000__x0000__x0000_?"/>
      <sheetName val="10??????"/>
      <sheetName val="T.@_x000c_?_x0001_???_x0003_Ú??&lt;_x001f_???"/>
      <sheetName val="10?"/>
      <sheetName val="T.@_x000c_?_x0001_?_x0003_Ú?&lt;_x001f_?"/>
      <sheetName val="T.@_x000c_?_x0001_?_x0003_Ú&lt;_x001f_?"/>
      <sheetName val="Overhead &amp; Ԁ???"/>
      <sheetName val="Overhead &amp; Ԁ???Ȁ"/>
      <sheetName val="Overhead &amp; ?????"/>
      <sheetName val="Overhead &amp; Ԁ???ﰀ"/>
      <sheetName val="MAU QT 2005"/>
      <sheetName val="LUONG"/>
      <sheetName val="TSCD"/>
      <sheetName val="MAU 2A"/>
      <sheetName val="MAU 2B"/>
      <sheetName val="TH1"/>
      <sheetName val="TH2"/>
      <sheetName val="TH3"/>
      <sheetName val="TH4"/>
      <sheetName val="TH5"/>
      <sheetName val="TH6"/>
      <sheetName val="TH7"/>
      <sheetName val="TH8"/>
      <sheetName val="TH9"/>
      <sheetName val="TH10"/>
      <sheetName val="TH11"/>
      <sheetName val="TH12"/>
      <sheetName val="TONG 12t"/>
      <sheetName val="TONG 2005"/>
      <sheetName val="KIEMTRA"/>
      <sheetName val="V_x000c_(No V-c)"/>
      <sheetName val="Hoi phe nu"/>
      <sheetName val="THANG#"/>
      <sheetName val="Sheet("/>
      <sheetName val="Sheed7"/>
      <sheetName val="A`r3"/>
      <sheetName val="Apb4"/>
      <sheetName val="Sc #34"/>
      <sheetName val="BCDP_x0005_"/>
      <sheetName val="NKC _x0003__x0000__x0000_TM1_x0006__x0000__x0000_SC 111_x0002__x0000__x0000_NH_x0006__x0000__x0000_SC 1"/>
      <sheetName val="DG "/>
      <sheetName val="T.hopCPXDho_x0000_n_x0000_hanh (2)"/>
      <sheetName val="LK cp _x0000_dcb"/>
      <sheetName val="GDTH_x0000_5"/>
      <sheetName val="Ph_x0000_n_x0000__x0000_ich _x0000_a_x0000_ tu"/>
      <sheetName val="_x0000_ý_x000a__x000d__x0002_E_x0010__x0000_ý_x000a__x000d__x0003_C_x0005__x0000_ɾ_x000a__x000d__x0004_F"/>
      <sheetName val="䌀Ԁ_x0000_縀ਂഀЀ䘀_x0000_풂ـḀഀԀ䈀_x0000__x0000__x0000_Ⰰ@ఀԀࣿ娀"/>
      <sheetName val="_x0005_B_x0000__x0000__x0000_䀬_x0000__x000c_％_x0008_ꁚഀ"/>
      <sheetName val="븒ᨀഀ؀䘀䘀䘀䘀䘀䘀䘀䘀"/>
      <sheetName val="FFFFFF"/>
      <sheetName val="䘀䘀ༀ؀ᬀഀ"/>
      <sheetName val="_x001b__x000d__x0010_C_x0000__x0000_"/>
      <sheetName val="_x0000__x0000_Ⰰࡀ฀က"/>
      <sheetName val="_x000e_０_x0005_؁က縀"/>
      <sheetName val="_x0010_ɾ_x000a__x000e__x0000_C"/>
      <sheetName val="䌀_x0000_᐀ŀ؂฀"/>
      <sheetName val="_x0006__x000e__x0001_Dý_x000a__x000e_"/>
      <sheetName val="_x000a__x000e__x0002_E_x0011__x0000_"/>
      <sheetName val="_x0000_ﴀ਀฀̀䌀"/>
      <sheetName val="_x0003_C_x0005__x0000_ɾ_x000a_"/>
      <sheetName val="ਂ฀Ѐ䘀_x0000_휾"/>
      <sheetName val="㸀䃗_x0006__x001e__x000e__x0005_"/>
      <sheetName val="耀䁉_x0000__x000d_％_x0008_"/>
      <sheetName val="ࣿ娀 _x000e_쀐븒"/>
      <sheetName val="ዀ¾_x001a__x000e__x0006_F"/>
      <sheetName val="FFFF"/>
      <sheetName val="_x001b__x000e__x0010_C"/>
      <sheetName val="䁉_x0008__x000f_％"/>
      <sheetName val="׿Ā_x0006__x0010_"/>
      <sheetName val="縀ਂༀ_x0000_"/>
      <sheetName val="_x0000_C_x0000_䀤"/>
      <sheetName val="﵀਀ༀĀ䐀"/>
      <sheetName val="ý_x000a__x000f__x0002_"/>
      <sheetName val="ý_x000a__x000f__x0003_"/>
      <sheetName val="䌀᐀_x0000_縀"/>
      <sheetName val="ɾ_x000a__x000f__x0004_"/>
      <sheetName val="䘀_x0000_튎ـ"/>
      <sheetName val="_x0006__x001e__x000f__x0005_B"/>
      <sheetName val="B_x0000__x0000__x0000__x0000_"/>
      <sheetName val="_x0000_ _x000f_０_x0008_"/>
      <sheetName val="_x0008_ꑚༀကዀ"/>
      <sheetName val="ዀ¾_x001a__x000f__x0006_"/>
      <sheetName val="_x0006_FFFF"/>
      <sheetName val="FFFFF"/>
      <sheetName val="FFF_x000f__x0006_"/>
      <sheetName val="_x0006__x001b__x000f__x0010_C"/>
      <sheetName val="C_x0000__x0000__x0000__x0000_"/>
      <sheetName val="_x0000_(_x0010_０_x0005_؁က"/>
      <sheetName val="؁က縀"/>
      <sheetName val="ਂက_x0000_䌀"/>
      <sheetName val="C_x0000_䀦ý"/>
      <sheetName val="਀ကĀ䐀ᔀ_x0000_ﴀ਀"/>
      <sheetName val="_x0000_ý_x000a__x0010__x0002_E_x0016__x0000_ý_x000a__x0010__x0003_"/>
      <sheetName val="_x0016_x_x0000__x0000__x0000__x0000__x0000__x0007_６_x0011_ࡄጀ䓀_x0008_쀄䐅_x0008_쀔縃ਂ"/>
      <sheetName val="쀓ࡄЀ׀ࡄ᐀πɾ_x000a__x0009__x0000_í_x0000_䀘ȁ_x0006__x0009__x0001_ȉɾ_x000a__x0009__x0002_î"/>
      <sheetName val="ŀ؂ऀĀऀ縂ਂऀȀ帀㹓"/>
      <sheetName val="_x000a__x0009__x0003_÷Ĉ_x0000_½_x0012__x0009__x0004_ð_x0000_"/>
      <sheetName val="ऀЀ_x0000_㠀"/>
      <sheetName val="䀸ñ鰀䂸_x0005_¾"/>
      <sheetName val="븀⠀ऀ؀"/>
      <sheetName val="òòòóôð"/>
      <sheetName val=""/>
      <sheetName val="ððððòò"/>
      <sheetName val="ꀀ砀ᘀ縀ਂ"/>
      <sheetName val="ɾ_x000a__x000a__x0000_í_x0000_䀜"/>
      <sheetName val="_x0000_䀜ȁ_x0006__x000a__x0001_"/>
      <sheetName val="Āऀ縂ਂ਀Ȁ"/>
      <sheetName val="_x000a__x0002_î䃸ý"/>
      <sheetName val="﵀਀਀̀ሀ"/>
      <sheetName val="÷Ē_x0000_½_x0012__x000a_"/>
      <sheetName val="䀸ñꠀ䂶_x0005_¾"/>
      <sheetName val="븀☀਀؀"/>
      <sheetName val=""/>
      <sheetName val="ðððò"/>
      <sheetName val="ꀀᔀ؀"/>
      <sheetName val="_x0006__x001b__x000a__x0016_"/>
      <sheetName val="砀_x0000__x0000__x0000_"/>
      <sheetName val="_x0000__x0000__x0008__x0008_"/>
      <sheetName val="ᘀ׿Ā_x000a_"/>
      <sheetName val="ᘀ밀ᬄ਀"/>
      <sheetName val="_x000a__x001b_ᘖᄀ"/>
      <sheetName val="ᄑ䰀_x0000_샽L"/>
      <sheetName val="L׀L"/>
      <sheetName val="_x0000_샾縃ਂ"/>
      <sheetName val="_x000a__x000b__x0000_í"/>
      <sheetName val="_x0000_ ŀ؂"/>
      <sheetName val="_x0006__x000b__x0001_ȉ"/>
      <sheetName val="縂ਂ଀Ȁ"/>
      <sheetName val="_x0002_î卖&gt;"/>
      <sheetName val="ጀ_x0001_봀ሀ"/>
      <sheetName val="ሀ଀Ѐ_x0000_"/>
      <sheetName val="_x0000_㠀_x0000_넰"/>
      <sheetName val="넰Հ븀☀଀"/>
      <sheetName val="଀؀"/>
      <sheetName val=""/>
      <sheetName val=""/>
      <sheetName val=""/>
      <sheetName val="_x0005_ਁᘀ縀"/>
      <sheetName val="ɾ_x000a__x000c__x0000_í_x0000_䀢ȁ"/>
      <sheetName val="∀ŀ؂ఀĀऀ縂ਂఀȀ저"/>
      <sheetName val="ऀЀ_x0000_㠀"/>
      <sheetName val="_x0000_"/>
      <sheetName val=""/>
      <sheetName val="Disch"/>
      <sheetName val="Pack"/>
      <sheetName val="Delivery"/>
      <sheetName val="M50"/>
      <sheetName val="M48"/>
      <sheetName val="M45"/>
      <sheetName val="M38"/>
      <sheetName val="D.Order"/>
      <sheetName val="Report"/>
      <sheetName val="Report.Delivery"/>
      <sheetName val="Monthly"/>
      <sheetName val="9 toan"/>
      <sheetName val="Chiet tinh dz22"/>
      <sheetName val="FORM OF PROPOSAL RFP-00Ê"/>
      <sheetName val="?öm÷²??öm?-BLDG"/>
      <sheetName val="SC_x0000_133"/>
      <sheetName val="QC 152"/>
      <sheetName val="SC 41_x0011_"/>
      <sheetName val="SC _x0014_42 loan"/>
      <sheetName val="SCT_x0011_54"/>
      <sheetName val="CT aong"/>
      <sheetName val="Chi p`i van chuyen"/>
      <sheetName val="PHANG5"/>
      <sheetName val="²_x0000__x0000_AI TK 112"/>
      <sheetName val="TK Ngoai b!ng"/>
      <sheetName val="TMinh BC T_x0001_"/>
      <sheetName val="So _x0004_GNH "/>
      <sheetName val="XL4Wÿÿÿÿ"/>
      <sheetName val="Chi tiet dmn gia khoi phuc"/>
      <sheetName val="Phan tich don gia chi&quot;tiet"/>
      <sheetName val="XL4Po_x0000_p_x0010_"/>
      <sheetName val="_x0010_HANG1"/>
      <sheetName val="NhapHD"/>
      <sheetName val="INHOADON"/>
      <sheetName val="DataSource"/>
      <sheetName val="Danhsach KH"/>
      <sheetName val="GIA VON"/>
      <sheetName val="DS 11"/>
      <sheetName val="Module2"/>
      <sheetName val="BC"/>
      <sheetName val="Tro gaup"/>
      <sheetName val="?+Anvoice!$DF$57?-BLDG"/>
      <sheetName val="Tong hop QL48 - _x000c_"/>
      <sheetName val="DG"/>
      <sheetName val="XDCB hoanth`nh"/>
      <sheetName val="Rheet2 (4)"/>
      <sheetName val="phan bo _x0005__x0000__x0000__x0000__x0002__x0000_낟꼉飘"/>
      <sheetName val="phan bo "/>
      <sheetName val="2_x0006__x0000__x0000_Sheet3_x0004__x0000__x0000_211A_x0004__x0000__x0000_211B_x0006__x0000__x0000_SCT5"/>
      <sheetName val="TT_35"/>
      <sheetName val="SUMMARY"/>
      <sheetName val="??-BLDG"/>
      <sheetName val="??-BLDG"/>
      <sheetName val="ꀀᔀ؀ᬀ"/>
      <sheetName val="Sheat4"/>
      <sheetName val="IBASE"/>
      <sheetName val="?¬’P‰¿_x0000__x0000_¬?-BLDG"/>
      <sheetName val="??-BLDG"/>
      <sheetName val="Phan bo k_x0005__x0000__x0000__x0000__x0002__x0000_"/>
      <sheetName val="Phan bo k"/>
      <sheetName val="??-BLD聇"/>
      <sheetName val="VL(No V-c)_x0005__x0000__x0000_X"/>
      <sheetName val="Congig"/>
      <sheetName val="Ԁ䈀_x0000__x0000__x0000_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 refreshError="1"/>
      <sheetData sheetId="268"/>
      <sheetData sheetId="269" refreshError="1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 refreshError="1"/>
      <sheetData sheetId="357"/>
      <sheetData sheetId="358" refreshError="1"/>
      <sheetData sheetId="359" refreshError="1"/>
      <sheetData sheetId="360" refreshError="1"/>
      <sheetData sheetId="361"/>
      <sheetData sheetId="362"/>
      <sheetData sheetId="363"/>
      <sheetData sheetId="364"/>
      <sheetData sheetId="365"/>
      <sheetData sheetId="366"/>
      <sheetData sheetId="367" refreshError="1"/>
      <sheetData sheetId="368" refreshError="1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 refreshError="1"/>
      <sheetData sheetId="386" refreshError="1"/>
      <sheetData sheetId="387" refreshError="1"/>
      <sheetData sheetId="388" refreshError="1"/>
      <sheetData sheetId="389"/>
      <sheetData sheetId="390" refreshError="1"/>
      <sheetData sheetId="391" refreshError="1"/>
      <sheetData sheetId="392" refreshError="1"/>
      <sheetData sheetId="393"/>
      <sheetData sheetId="394"/>
      <sheetData sheetId="395" refreshError="1"/>
      <sheetData sheetId="396" refreshError="1"/>
      <sheetData sheetId="397" refreshError="1"/>
      <sheetData sheetId="398"/>
      <sheetData sheetId="399" refreshError="1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/>
      <sheetData sheetId="455"/>
      <sheetData sheetId="456"/>
      <sheetData sheetId="457"/>
      <sheetData sheetId="458"/>
      <sheetData sheetId="459"/>
      <sheetData sheetId="460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 refreshError="1"/>
      <sheetData sheetId="498" refreshError="1"/>
      <sheetData sheetId="499"/>
      <sheetData sheetId="500"/>
      <sheetData sheetId="501"/>
      <sheetData sheetId="502"/>
      <sheetData sheetId="503"/>
      <sheetData sheetId="504" refreshError="1"/>
      <sheetData sheetId="505"/>
      <sheetData sheetId="506"/>
      <sheetData sheetId="507"/>
      <sheetData sheetId="508" refreshError="1"/>
      <sheetData sheetId="509"/>
      <sheetData sheetId="510"/>
      <sheetData sheetId="511" refreshError="1"/>
      <sheetData sheetId="512"/>
      <sheetData sheetId="513"/>
      <sheetData sheetId="514"/>
      <sheetData sheetId="515"/>
      <sheetData sheetId="516"/>
      <sheetData sheetId="517"/>
      <sheetData sheetId="518"/>
      <sheetData sheetId="519" refreshError="1"/>
      <sheetData sheetId="520"/>
      <sheetData sheetId="521"/>
      <sheetData sheetId="522"/>
      <sheetData sheetId="523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 refreshError="1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 refreshError="1"/>
      <sheetData sheetId="576" refreshError="1"/>
      <sheetData sheetId="577" refreshError="1"/>
      <sheetData sheetId="578"/>
      <sheetData sheetId="579"/>
      <sheetData sheetId="580"/>
      <sheetData sheetId="581" refreshError="1"/>
      <sheetData sheetId="582" refreshError="1"/>
      <sheetData sheetId="583"/>
      <sheetData sheetId="584"/>
      <sheetData sheetId="585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/>
      <sheetData sheetId="595" refreshError="1"/>
      <sheetData sheetId="596" refreshError="1"/>
      <sheetData sheetId="597" refreshError="1"/>
      <sheetData sheetId="598"/>
      <sheetData sheetId="599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/>
      <sheetData sheetId="615" refreshError="1"/>
      <sheetData sheetId="616"/>
      <sheetData sheetId="6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XL4Poppy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1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116(300)"/>
      <sheetName val="116(200)"/>
      <sheetName val="116(150)"/>
      <sheetName val="00000000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BC_KKTSCD"/>
      <sheetName val="Chitiet"/>
      <sheetName val="Sheet2 (2)"/>
      <sheetName val="Mau_BC_KKTSCD"/>
      <sheetName val="KH 2003 (moi max)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MD"/>
      <sheetName val="ND"/>
      <sheetName val="CONG"/>
      <sheetName val="DGCT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Chi tiet - Dv lap"/>
      <sheetName val="TH KHTC"/>
      <sheetName val="000"/>
      <sheetName val="Dong Dau"/>
      <sheetName val="Dong Dau (2)"/>
      <sheetName val="Sau dong"/>
      <sheetName val="Ma xa"/>
      <sheetName val="My dinh"/>
      <sheetName val="Tong cong"/>
      <sheetName val="Chart2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DT"/>
      <sheetName val="THND"/>
      <sheetName val="THMD"/>
      <sheetName val="Phtro1"/>
      <sheetName val="DTKS1"/>
      <sheetName val="CT1m"/>
      <sheetName val="Congty"/>
      <sheetName val="VPPN"/>
      <sheetName val="XN74"/>
      <sheetName val="XN54"/>
      <sheetName val="XN33"/>
      <sheetName val="NK96"/>
      <sheetName val="XL4Test5"/>
      <sheetName val="THCT"/>
      <sheetName val="cap cho cac DT"/>
      <sheetName val="Ung - hoan"/>
      <sheetName val="CP may"/>
      <sheetName val="SS"/>
      <sheetName val="NVL"/>
      <sheetName val="10000000"/>
      <sheetName val="KH12"/>
      <sheetName val="CN12"/>
      <sheetName val="HD12"/>
      <sheetName val="KH1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VL"/>
      <sheetName val="CTXD"/>
      <sheetName val=".."/>
      <sheetName val="CTDN"/>
      <sheetName val="san vuon"/>
      <sheetName val="khu phu tro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be tong"/>
      <sheetName val="Thep"/>
      <sheetName val="Tong hop thep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Sheet17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Sheet13"/>
      <sheetName val="Sheet14"/>
      <sheetName val="Sheet15"/>
      <sheetName val="Sheet16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CHIT"/>
      <sheetName val="THXH"/>
      <sheetName val="BHXH"/>
      <sheetName val="00000001"/>
      <sheetName val="00000002"/>
      <sheetName val="00000003"/>
      <sheetName val="00000004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9"/>
      <sheetName val="10"/>
      <sheetName val="phan tich DG"/>
      <sheetName val="gia vat lieu"/>
      <sheetName val="gia xe may"/>
      <sheetName val="gia nhan cong"/>
      <sheetName val="cong Q2"/>
      <sheetName val="T.U luong Q1"/>
      <sheetName val="T.U luong Q2"/>
      <sheetName val="T.U luong Q3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Phu luc HD"/>
      <sheetName val="Gia du thau"/>
      <sheetName val="PTDG"/>
      <sheetName val="Ca xe"/>
      <sheetName val="T1(T1)04"/>
      <sheetName val="sent to"/>
      <sheetName val="Tien ung"/>
      <sheetName val="phi luong3"/>
      <sheetName val="binh do"/>
      <sheetName val="cot lieu"/>
      <sheetName val="van khuon"/>
      <sheetName val="CT BT"/>
      <sheetName val="lay mau"/>
      <sheetName val="mat ngoai goi"/>
      <sheetName val="coc tram-bt"/>
      <sheetName val="TH mau moi tu T10"/>
      <sheetName val="Tong hop Quy IV"/>
      <sheetName val="C45A-BH"/>
      <sheetName val="C46A-BH"/>
      <sheetName val="C47A-BH"/>
      <sheetName val="C48A-BH"/>
      <sheetName val="S-53-1"/>
      <sheetName val="Q1-02"/>
      <sheetName val="Q2-02"/>
      <sheetName val="Q3-02"/>
      <sheetName val="clvl"/>
      <sheetName val="Chenh lech"/>
      <sheetName val="Kinh phí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Quyet toan"/>
      <sheetName val="Thu hoi"/>
      <sheetName val="Lai vay"/>
      <sheetName val="Tien vay"/>
      <sheetName val="Cong no"/>
      <sheetName val="Cop pha"/>
      <sheetName val="20000000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47-QI-2003"/>
      <sheetName val="ytq1"/>
      <sheetName val="Thang 12"/>
      <sheetName val="T01"/>
      <sheetName val="T04"/>
      <sheetName val="T7"/>
      <sheetName val="T10"/>
      <sheetName val="T11"/>
      <sheetName val="T12"/>
      <sheetName val="cong bien t10"/>
      <sheetName val="luong t9 "/>
      <sheetName val="bb t9"/>
      <sheetName val="XETT10-03"/>
      <sheetName val="bxet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PXuat"/>
      <sheetName val="THVT.T5"/>
      <sheetName val="XL1.t5"/>
      <sheetName val="XL2.T5"/>
      <sheetName val="XL3.T5"/>
      <sheetName val="XL5.T5"/>
      <sheetName val="THCCDCXN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10KV"/>
      <sheetName val="TT_0,4KV"/>
      <sheetName val="TBA"/>
      <sheetName val="T_TBA"/>
      <sheetName val="10KV"/>
      <sheetName val="T_10KV"/>
      <sheetName val="0,4KV"/>
      <sheetName val="T_0,4KV"/>
      <sheetName val="CP_Xaylap"/>
      <sheetName val="CP_Thietbi"/>
      <sheetName val="CP_Khac"/>
      <sheetName val="Tong_DT"/>
      <sheetName val="TTVanChuyen"/>
      <sheetName val="Gia_GC_Satthep"/>
      <sheetName val="Phuluc"/>
      <sheetName val="B1"/>
      <sheetName val="B2"/>
      <sheetName val="B3"/>
      <sheetName val="B4"/>
      <sheetName val="B5"/>
      <sheetName val="Sheet6"/>
      <sheetName val="Sheet1"/>
      <sheetName val="00000000"/>
      <sheetName val="XL4Test5"/>
      <sheetName val="gTSX (TT)"/>
      <sheetName val="GTSX (so sanh)"/>
      <sheetName val="gia tri t¨n them (TT)"/>
      <sheetName val="gia tri t¨ng the (TT)"/>
      <sheetName val="gia tri tang them (SS)"/>
      <sheetName val="Chart6"/>
      <sheetName val="CC GDP 2000"/>
      <sheetName val="CC GDP 2001"/>
      <sheetName val="CC GDP 2003"/>
      <sheetName val="CCGDP 2003"/>
      <sheetName val="Chart11"/>
      <sheetName val="Chart1"/>
      <sheetName val="so lieu"/>
      <sheetName val="Sheet2"/>
      <sheetName val="Sheet3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C7">
            <v>3546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NEW_PANE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oi"/>
      <sheetName val="HaiPhong"/>
      <sheetName val="HaiDuong"/>
      <sheetName val="HungYen"/>
      <sheetName val="HaTay"/>
      <sheetName val="HaNam"/>
      <sheetName val="NamDinh"/>
      <sheetName val="ThaiBinh"/>
      <sheetName val="NinhBinh"/>
      <sheetName val="TvDBSHong"/>
      <sheetName val="TvDBSHong (Theotinh)"/>
      <sheetName val="TvDBSCLong (Theotin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ver"/>
      <sheetName val="explain"/>
      <sheetName val="Tong hop"/>
      <sheetName val="kp chi tiet"/>
      <sheetName val="Vat lieu"/>
      <sheetName val="May"/>
      <sheetName val="KHOAN"/>
      <sheetName val="CAPVATU"/>
      <sheetName val="to trinh mua VT"/>
      <sheetName val="Denghi tam ung"/>
      <sheetName val="KTRVATU "/>
      <sheetName val="MAU GNHH"/>
      <sheetName val="T.toan1"/>
      <sheetName val="Data"/>
      <sheetName val="Bang quyet toan VT"/>
      <sheetName val="dq"/>
      <sheetName val="THTRAO"/>
      <sheetName val="THNHA "/>
      <sheetName val="T-HOP"/>
      <sheetName val="BiaNgoai"/>
      <sheetName val="BiaTrong"/>
      <sheetName val="Sheet1"/>
      <sheetName val="Sheet2"/>
      <sheetName val="Sheet3"/>
      <sheetName val="Sheet4"/>
      <sheetName val="Sheet5"/>
      <sheetName val="NTRE"/>
      <sheetName val="MGIAO"/>
      <sheetName val="Tieuhoc"/>
      <sheetName val="THCoso"/>
      <sheetName val="THPT"/>
      <sheetName val="GVien"/>
      <sheetName val="TH1"/>
      <sheetName val="TH2"/>
      <sheetName val="TH3"/>
      <sheetName val="TH4"/>
      <sheetName val="TH5"/>
      <sheetName val="ChiaT1"/>
      <sheetName val="ChiaT2"/>
      <sheetName val="ChiaT3"/>
      <sheetName val="ChiaT4"/>
      <sheetName val="ChiaT5"/>
      <sheetName val="MauTH"/>
      <sheetName val="XL4Test5"/>
      <sheetName val="Chart1"/>
      <sheetName val="Phantich"/>
      <sheetName val="Toan_DA"/>
      <sheetName val="2004"/>
      <sheetName val="2005"/>
      <sheetName val="Outlets"/>
      <sheetName val="PGs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01-03"/>
      <sheetName val="Tonghop"/>
      <sheetName val="Gia Ban"/>
      <sheetName val="GiaCK"/>
      <sheetName val="Gia DSRs"/>
      <sheetName val="Gia NTD"/>
      <sheetName val="GiaVon"/>
      <sheetName val="17_x0000__x0000__x0000__x0000__x0000__x0000__x0000__x0000__x0000__x0000__x0000_㏘ĳ_x0000__x0004__x0000__x0000__x0000__x0000__x0000__x0000_⣬ĳ_x0000__x0000__x0000__x0000__x0000__x0000_"/>
      <sheetName val="PNT-QUOT-#3"/>
      <sheetName val="COAT&amp;WRAP-QIOT-#3"/>
      <sheetName val="??_x0000__x0000__x0000__x0000__x0000__x0000__x0000__x0000_??_x0000__x0000__x0013__x0000__x0000__x0000__x0000__x0000__x0000__x0000__x0000__x0000__x0000__x0000__x000e_[IBA"/>
      <sheetName val="bang thong ke"/>
      <sheetName val="DSMT N8"/>
      <sheetName val="Sheet6"/>
      <sheetName val="DS Sở"/>
      <sheetName val="DS N8"/>
      <sheetName val="DS Mở thầu"/>
      <sheetName val="DSnôpHSDT"/>
      <sheetName val="LO T SÔ 6 TÍN NGHIA"/>
      <sheetName val="LO THAU SO 5 HHUNG"/>
      <sheetName val="Lô số 6-N8"/>
      <sheetName val="Lô 05- N8"/>
      <sheetName val="Lo6 04- N8"/>
      <sheetName val="Lo 03- N8"/>
      <sheetName val=" Lô 02- N8"/>
      <sheetName val="Bão số 6"/>
      <sheetName val="Hóc sầm"/>
      <sheetName val="XXXXXXXX"/>
      <sheetName val="Summary (USD)"/>
      <sheetName val="Summary (VND)"/>
      <sheetName val="A"/>
      <sheetName val="B"/>
      <sheetName val="C"/>
      <sheetName val="D"/>
      <sheetName val="E"/>
      <sheetName val="F1"/>
      <sheetName val="F2"/>
      <sheetName val="G"/>
      <sheetName val="H"/>
      <sheetName val="3rd party"/>
      <sheetName val="interco "/>
      <sheetName val="KHNH T3-T10"/>
      <sheetName val="KHNH T4-T10"/>
      <sheetName val="Vinh"/>
      <sheetName val="Hanh"/>
      <sheetName val="Chinh"/>
      <sheetName val="Triet"/>
      <sheetName val="Khac"/>
      <sheetName val="Hien"/>
      <sheetName val="Tong"/>
      <sheetName val="Thuchi "/>
      <sheetName val="qui1-05"/>
      <sheetName val="qui 2-05"/>
      <sheetName val="qui 3-05"/>
      <sheetName val="T1-04"/>
      <sheetName val="T2-04 "/>
      <sheetName val="T3-04"/>
      <sheetName val="T4-04 "/>
      <sheetName val="T5-04  "/>
      <sheetName val="T6-04  "/>
      <sheetName val="QUY II"/>
      <sheetName val="QUY III"/>
      <sheetName val="QUY IV"/>
      <sheetName val="QUY I"/>
      <sheetName val="CA NAM 04"/>
      <sheetName val="XXXXXXX0"/>
      <sheetName val="Thu NH T4-03"/>
      <sheetName val="thuBHYT"/>
      <sheetName val="THU NH T5-03"/>
      <sheetName val="THU NH T6-03"/>
      <sheetName val="THU NH T7-03"/>
      <sheetName val="THU NH T8-03"/>
      <sheetName val="THU NH T9-03"/>
      <sheetName val="THU TM T9-03"/>
      <sheetName val="THU NH T10 - 03"/>
      <sheetName val="Sheet10"/>
      <sheetName val="GVL"/>
      <sheetName val=""/>
      <sheetName val="_x0001_Ѐ"/>
      <sheetName val="uan (2)_x0011_"/>
      <sheetName val="0000_x0008_"/>
      <sheetName val="䐠奁䌠啈䕙⁎䅄_x0002_搀ٱ"/>
      <sheetName val="GNHH_x0007_"/>
      <sheetName val="瑥е"/>
      <sheetName val="㑔_x0006_䌀楨呡Ե"/>
      <sheetName val="NH T9-03_x000c_"/>
      <sheetName val="BIA"/>
      <sheetName val="TDT"/>
      <sheetName val="THT"/>
      <sheetName val="TH#"/>
      <sheetName val="T.LBD"/>
      <sheetName val="CL BD"/>
      <sheetName val="CVBD"/>
      <sheetName val="T.L Dien"/>
      <sheetName val="T.LSan"/>
      <sheetName val="CLSan"/>
      <sheetName val="CVSan"/>
      <sheetName val="T.LWC"/>
      <sheetName val="CLWC"/>
      <sheetName val="CVW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1-02"/>
      <sheetName val="Q2-02"/>
      <sheetName val="Q3-02"/>
      <sheetName val="Luong T2-06"/>
      <sheetName val="Thang3-06"/>
      <sheetName val="luong T1-06"/>
      <sheetName val="mau (2)"/>
      <sheetName val="T4-06"/>
      <sheetName val="T6-06"/>
      <sheetName val="T5-06"/>
      <sheetName val="Luong T hop T2+T1-2006"/>
      <sheetName val="luong T12"/>
      <sheetName val="NEW-PANEL"/>
      <sheetName val="__"/>
      <sheetName val="17???????????㏘ĳ?_x0004_??????⣬ĳ??????"/>
      <sheetName val="??????????????_x0013_???????????_x000e_[IBA"/>
      <sheetName val="Rau"/>
      <sheetName val="CoNgam"/>
      <sheetName val="Thit"/>
      <sheetName val="mam"/>
      <sheetName val="dau"/>
      <sheetName val="gia vi"/>
      <sheetName val="mi chinh"/>
      <sheetName val="muoi"/>
      <sheetName val="Trung  vit"/>
      <sheetName val="TT - tien chi ha TT"/>
      <sheetName val="DMVT"/>
      <sheetName val="02-03"/>
      <sheetName val="03-03"/>
      <sheetName val="THCTVT"/>
      <sheetName val="VT-01"/>
      <sheetName val="NL-01"/>
      <sheetName val="VT-02"/>
      <sheetName val="NL-02"/>
      <sheetName val="VT-03"/>
      <sheetName val="NL-03"/>
      <sheetName val="VT-04"/>
      <sheetName val="NL-04"/>
      <sheetName val="Sheet2 (2)"/>
      <sheetName val="IBASE2"/>
      <sheetName val="17_x0000_̃̃̃̃̃̃̃̃̃̃̃̃̃̃̃̃̃̃̃̃̃̃̃̃̃̃̃̃"/>
      <sheetName val="SQ"/>
      <sheetName val="QNCN"/>
      <sheetName val="CNVQP"/>
      <sheetName val="thanh toan"/>
      <sheetName val="17_x0000_㏘ĳ_x0000__x0004__x0000_⣬ĳ_x0000_㏸ĳ_x0000__x0015__x0000__x000e_[IBASE2.XLS]21"/>
      <sheetName val="NEW_PANEL"/>
      <sheetName val="lt"/>
      <sheetName val="MSVT"/>
      <sheetName val="BD"/>
      <sheetName val="17___________㏘ĳ__x0004_______⣬ĳ______"/>
      <sheetName val="TTDN"/>
      <sheetName val="GioiThieu"/>
      <sheetName val="DanhMuc_SoDu"/>
      <sheetName val="Phat_Sinh"/>
      <sheetName val="SoTSCD"/>
      <sheetName val="So_KHQuiII"/>
      <sheetName val="CHITIET VL-NC-TT1p"/>
      <sheetName val="TONGKE3p"/>
      <sheetName val="KHQT-00-01"/>
      <sheetName val="T²_x0000__x0000_ "/>
      <sheetName val="CHITIET VL-NC"/>
      <sheetName val="DON GIA"/>
      <sheetName val="KL khu A"/>
      <sheetName val="T.H d ong"/>
      <sheetName val="Sheet7"/>
      <sheetName val="Sheet8"/>
      <sheetName val="Sheet9"/>
      <sheetName val="17_x0000__x0000__x0000__x0000__x0000__x0000__x0000__x0000__x0000__x0000__x0000_??_x0000__x0004__x0000__x0000__x0000__x0000__x0000__x0000_??_x0000__x0000__x0000__x0000__x0000__x0000_"/>
      <sheetName val="_______________x0013_____________x000e__IBA"/>
      <sheetName val="17?̃̃̃̃̃̃̃̃̃̃̃̃̃̃̃̃̃̃̃̃̃̃̃̃̃̃̃̃"/>
      <sheetName val="17?㏘ĳ?_x0004_?⣬ĳ?㏸ĳ?_x0015_?_x000e_[IBASE2.XLS]21"/>
      <sheetName val="T²?? "/>
      <sheetName val="17??????????????_x0004_??????????????"/>
      <sheetName val="??????_x0013_?_x000e_[IBA"/>
      <sheetName val="T01"/>
      <sheetName val="T02"/>
      <sheetName val="T03"/>
      <sheetName val="T04"/>
      <sheetName val="t05"/>
      <sheetName val="t06"/>
      <sheetName val="t07"/>
      <sheetName val="T08"/>
      <sheetName val="t09"/>
      <sheetName val="t10"/>
      <sheetName val="t11"/>
      <sheetName val="t12"/>
      <sheetName val="TONGHOP "/>
      <sheetName val="TINH THUE (2)"/>
      <sheetName val="TINH THUE"/>
      <sheetName val="TH-NOPTHUE"/>
      <sheetName val="BS-LUONG"/>
      <sheetName val="Info"/>
      <sheetName val="BK-C T"/>
      <sheetName val="TTTram"/>
      <sheetName val="GIAVLIEU"/>
      <sheetName val="CHITIET"/>
      <sheetName val="Thop"/>
      <sheetName val="cl"/>
      <sheetName val="cuoc"/>
      <sheetName val="gtkl"/>
      <sheetName val="PTDg"/>
      <sheetName val="PLkl"/>
      <sheetName val="17_x0000_̃̃̃̃̃_x0000__x0000__x0001_࿿̀̃_x0000__x0000__x0000__x0001__x0000_Ā̀̃̃̃_x0019__x0000__x0000__x0000__x0000__x0000__x0000_"/>
      <sheetName val="_x0000_䝄杤_x000c_嘀"/>
      <sheetName val="17?̃̃̃̃̃??_x0001_࿿̀̃???_x0001_?Ā̀̃̃̃_x0019_??????"/>
      <sheetName val="?䝄杤_x000c_嘀"/>
      <sheetName val="17_㏘ĳ__x0004__⣬ĳ_㏸ĳ__x0015___x000e__IBASE2.XLS_21"/>
      <sheetName val="17_______________x0004_______________"/>
      <sheetName val="17_̃̃̃̃̃___x0001_࿿̀̃____x0001__Ā̀̃̃̃_x0019_______"/>
      <sheetName val="_䝄杤_x000c_嘀"/>
      <sheetName val="149-2"/>
      <sheetName val=" THAO CHI BE"/>
      <sheetName val="BÌNH chi be "/>
      <sheetName val="BÌNH TAÂY NINH"/>
      <sheetName val="THAO TAÂY NINH"/>
      <sheetName val="BÌNH DCHAU "/>
      <sheetName val="THAO DCHAU "/>
      <sheetName val="BINHH TUAN"/>
      <sheetName val="THAO HTUAN"/>
      <sheetName val="BINH B D"/>
      <sheetName val="THAO B D"/>
      <sheetName val="XUAT CAC NOI KHAC"/>
      <sheetName val="tay ninh"/>
      <sheetName val="tay ninh (3)"/>
      <sheetName val="bienhoa"/>
      <sheetName val="binh long"/>
      <sheetName val="tay ninh (2)"/>
      <sheetName val="d0i hang (2)"/>
      <sheetName val="d0i hang (3)"/>
      <sheetName val="17_x0000_??_x0000__x0004__x0000_??_x0000_??_x0000__x0015__x0000__x000e_[IBASE2.XLS]21"/>
      <sheetName val="T²"/>
      <sheetName val="TN_DZcaothe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MBCN "/>
      <sheetName val="L D ONG BOC "/>
      <sheetName val="ld van"/>
      <sheetName val="ld bich"/>
      <sheetName val="DG"/>
      <sheetName val="gc bich"/>
      <sheetName val="ld ong"/>
      <sheetName val="THU AL"/>
      <sheetName val="TM"/>
      <sheetName val="BTH"/>
      <sheetName val="CV den ngoai TCT (3)"/>
      <sheetName val="QDcua TGD"/>
      <sheetName val="QD cua HDQT"/>
      <sheetName val="QD cua HDQT (2)"/>
      <sheetName val="CV di ngoai tong"/>
      <sheetName val="CV di ngoai tong (2)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KHQ2"/>
      <sheetName val="KHT4,5-02"/>
      <sheetName val="KHVt "/>
      <sheetName val="KHVtt4"/>
      <sheetName val="KHVt XL"/>
      <sheetName val="KHVt XLT4"/>
      <sheetName val="TNHNoi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-TBA"/>
      <sheetName val="KSTK"/>
      <sheetName val="th "/>
      <sheetName val="tien luong"/>
      <sheetName val="dutoan"/>
      <sheetName val="CLech"/>
      <sheetName val="mong"/>
      <sheetName val="TBA"/>
      <sheetName val="Netbook"/>
      <sheetName val="DZ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DB"/>
      <sheetName val="Thep be"/>
      <sheetName val="Thep than"/>
      <sheetName val="Thep xa mu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T.so thay doi"/>
      <sheetName val="BTHDT_DZcaothe"/>
      <sheetName val="BTHDT_TBA"/>
      <sheetName val="THXL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CamPha"/>
      <sheetName val="MongCai"/>
      <sheetName val="70000000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Congty"/>
      <sheetName val="VPPN"/>
      <sheetName val="XN74"/>
      <sheetName val="XN54"/>
      <sheetName val="XN33"/>
      <sheetName val="NK96"/>
      <sheetName val="Song trai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1</v>
          </cell>
          <cell r="AM18">
            <v>1</v>
          </cell>
          <cell r="AN18">
            <v>8.44</v>
          </cell>
          <cell r="AO18">
            <v>9</v>
          </cell>
          <cell r="AP18">
            <v>42.22</v>
          </cell>
          <cell r="AQ18">
            <v>45</v>
          </cell>
          <cell r="AR18">
            <v>42.22</v>
          </cell>
          <cell r="AS18">
            <v>380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1</v>
          </cell>
          <cell r="AM24">
            <v>1</v>
          </cell>
          <cell r="AN24">
            <v>11.8</v>
          </cell>
          <cell r="AO24">
            <v>9.4</v>
          </cell>
          <cell r="AP24">
            <v>37.229999999999997</v>
          </cell>
          <cell r="AQ24">
            <v>36.44</v>
          </cell>
          <cell r="AR24">
            <v>37.229999999999997</v>
          </cell>
          <cell r="AS24">
            <v>430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 t="str">
            <v>800</v>
          </cell>
          <cell r="AL27" t="str">
            <v>800</v>
          </cell>
          <cell r="AM27">
            <v>1</v>
          </cell>
          <cell r="AN27">
            <v>19.16</v>
          </cell>
          <cell r="AO27">
            <v>26.1</v>
          </cell>
          <cell r="AP27">
            <v>17.8</v>
          </cell>
          <cell r="AQ27">
            <v>26.1</v>
          </cell>
          <cell r="AR27">
            <v>674</v>
          </cell>
          <cell r="AS27">
            <v>37.869999999999997</v>
          </cell>
          <cell r="AT27">
            <v>500</v>
          </cell>
          <cell r="AU27">
            <v>674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 t="str">
            <v>100(OM-12)</v>
          </cell>
          <cell r="AK28" t="str">
            <v>100(OM-12)</v>
          </cell>
          <cell r="AL28">
            <v>14.3</v>
          </cell>
          <cell r="AM28">
            <v>1</v>
          </cell>
          <cell r="AN28">
            <v>680</v>
          </cell>
          <cell r="AO28">
            <v>14.3</v>
          </cell>
          <cell r="AP28">
            <v>47.55</v>
          </cell>
          <cell r="AQ28">
            <v>680</v>
          </cell>
          <cell r="AR28">
            <v>47.55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1</v>
          </cell>
          <cell r="AM30">
            <v>1</v>
          </cell>
          <cell r="AN30">
            <v>13.7</v>
          </cell>
          <cell r="AO30">
            <v>11.9</v>
          </cell>
          <cell r="AP30">
            <v>47.9</v>
          </cell>
          <cell r="AQ30">
            <v>41.61</v>
          </cell>
          <cell r="AR30">
            <v>47.9</v>
          </cell>
          <cell r="AS30">
            <v>570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50.63</v>
          </cell>
          <cell r="AQ36">
            <v>50.63</v>
          </cell>
          <cell r="AR36">
            <v>52.63</v>
          </cell>
          <cell r="AS36">
            <v>400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1</v>
          </cell>
          <cell r="AM39">
            <v>1</v>
          </cell>
          <cell r="AN39">
            <v>27.3</v>
          </cell>
          <cell r="AO39">
            <v>15.7</v>
          </cell>
          <cell r="AP39">
            <v>38.22</v>
          </cell>
          <cell r="AQ39">
            <v>40.29</v>
          </cell>
          <cell r="AR39">
            <v>38.22</v>
          </cell>
          <cell r="AS39">
            <v>1100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1</v>
          </cell>
          <cell r="AM40">
            <v>1</v>
          </cell>
          <cell r="AN40">
            <v>18.3</v>
          </cell>
          <cell r="AO40">
            <v>13.1</v>
          </cell>
          <cell r="AP40">
            <v>83.97</v>
          </cell>
          <cell r="AQ40">
            <v>65.569999999999993</v>
          </cell>
          <cell r="AR40">
            <v>83.97</v>
          </cell>
          <cell r="AS40">
            <v>1200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1</v>
          </cell>
          <cell r="AM41">
            <v>1</v>
          </cell>
          <cell r="AN41">
            <v>20.309999999999999</v>
          </cell>
          <cell r="AO41">
            <v>13.1</v>
          </cell>
          <cell r="AP41">
            <v>83.97</v>
          </cell>
          <cell r="AQ41">
            <v>64</v>
          </cell>
          <cell r="AR41">
            <v>83.97</v>
          </cell>
          <cell r="AS41">
            <v>1300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1</v>
          </cell>
          <cell r="AM42">
            <v>1</v>
          </cell>
          <cell r="AN42">
            <v>23.8</v>
          </cell>
          <cell r="AO42">
            <v>11.4</v>
          </cell>
          <cell r="AP42">
            <v>83.33</v>
          </cell>
          <cell r="AQ42">
            <v>37.82</v>
          </cell>
          <cell r="AR42">
            <v>83.33</v>
          </cell>
          <cell r="AS42">
            <v>900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1</v>
          </cell>
          <cell r="AL43">
            <v>19.2</v>
          </cell>
          <cell r="AM43">
            <v>1</v>
          </cell>
          <cell r="AN43">
            <v>19.2</v>
          </cell>
          <cell r="AO43">
            <v>41.67</v>
          </cell>
          <cell r="AP43">
            <v>800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1</v>
          </cell>
          <cell r="AL45">
            <v>19.8</v>
          </cell>
          <cell r="AM45">
            <v>1</v>
          </cell>
          <cell r="AN45">
            <v>19.8</v>
          </cell>
          <cell r="AO45">
            <v>42.93</v>
          </cell>
          <cell r="AP45">
            <v>850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1</v>
          </cell>
          <cell r="AM46">
            <v>1</v>
          </cell>
          <cell r="AN46">
            <v>18</v>
          </cell>
          <cell r="AO46">
            <v>31.3</v>
          </cell>
          <cell r="AP46">
            <v>47.92</v>
          </cell>
          <cell r="AQ46">
            <v>37.78</v>
          </cell>
          <cell r="AR46">
            <v>47.92</v>
          </cell>
          <cell r="AS46">
            <v>680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1</v>
          </cell>
          <cell r="AM47">
            <v>1</v>
          </cell>
          <cell r="AN47">
            <v>21</v>
          </cell>
          <cell r="AO47">
            <v>26.92</v>
          </cell>
          <cell r="AP47">
            <v>13</v>
          </cell>
          <cell r="AQ47">
            <v>42.86</v>
          </cell>
          <cell r="AR47">
            <v>13</v>
          </cell>
          <cell r="AS47">
            <v>900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1</v>
          </cell>
          <cell r="AL48">
            <v>21.97</v>
          </cell>
          <cell r="AM48">
            <v>1</v>
          </cell>
          <cell r="AN48">
            <v>21.97</v>
          </cell>
          <cell r="AO48">
            <v>37.78</v>
          </cell>
          <cell r="AP48">
            <v>830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1</v>
          </cell>
          <cell r="AM49">
            <v>1</v>
          </cell>
          <cell r="AN49">
            <v>19.399999999999999</v>
          </cell>
          <cell r="AO49">
            <v>15.8</v>
          </cell>
          <cell r="AP49">
            <v>43.04</v>
          </cell>
          <cell r="AQ49">
            <v>42.78</v>
          </cell>
          <cell r="AR49">
            <v>43.04</v>
          </cell>
          <cell r="AS49">
            <v>830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1</v>
          </cell>
          <cell r="AM50">
            <v>1</v>
          </cell>
          <cell r="AN50">
            <v>18.7</v>
          </cell>
          <cell r="AO50">
            <v>20.9</v>
          </cell>
          <cell r="AP50">
            <v>28.71</v>
          </cell>
          <cell r="AQ50">
            <v>42.78</v>
          </cell>
          <cell r="AR50">
            <v>28.71</v>
          </cell>
          <cell r="AS50">
            <v>800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 t="str">
            <v>96</v>
          </cell>
          <cell r="AM51">
            <v>1</v>
          </cell>
          <cell r="AN51">
            <v>11.69</v>
          </cell>
          <cell r="AO51">
            <v>12.2</v>
          </cell>
          <cell r="AP51">
            <v>32.700000000000003</v>
          </cell>
          <cell r="AQ51">
            <v>42.78</v>
          </cell>
          <cell r="AR51">
            <v>57.38</v>
          </cell>
          <cell r="AS51">
            <v>45.87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1</v>
          </cell>
          <cell r="AM53">
            <v>1</v>
          </cell>
          <cell r="AN53">
            <v>12.6</v>
          </cell>
          <cell r="AO53">
            <v>32.1</v>
          </cell>
          <cell r="AP53">
            <v>42.37</v>
          </cell>
          <cell r="AQ53">
            <v>55.56</v>
          </cell>
          <cell r="AR53">
            <v>42.37</v>
          </cell>
          <cell r="AS53">
            <v>700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1</v>
          </cell>
          <cell r="AM54">
            <v>1</v>
          </cell>
          <cell r="AN54">
            <v>21</v>
          </cell>
          <cell r="AO54">
            <v>24.4</v>
          </cell>
          <cell r="AP54">
            <v>25</v>
          </cell>
          <cell r="AQ54">
            <v>42.86</v>
          </cell>
          <cell r="AR54">
            <v>25</v>
          </cell>
          <cell r="AS54">
            <v>900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1</v>
          </cell>
          <cell r="AM55">
            <v>1</v>
          </cell>
          <cell r="AN55">
            <v>21</v>
          </cell>
          <cell r="AO55">
            <v>32</v>
          </cell>
          <cell r="AP55">
            <v>23.75</v>
          </cell>
          <cell r="AQ55">
            <v>42.86</v>
          </cell>
          <cell r="AR55">
            <v>23.75</v>
          </cell>
          <cell r="AS55">
            <v>900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 t="str">
            <v>531</v>
          </cell>
          <cell r="AL64" t="str">
            <v>531</v>
          </cell>
          <cell r="AM64">
            <v>1</v>
          </cell>
          <cell r="AN64">
            <v>13.4</v>
          </cell>
          <cell r="AO64">
            <v>37.31</v>
          </cell>
          <cell r="AP64">
            <v>14.5</v>
          </cell>
          <cell r="AQ64">
            <v>37.31</v>
          </cell>
          <cell r="AR64">
            <v>528</v>
          </cell>
          <cell r="AS64">
            <v>36.409999999999997</v>
          </cell>
          <cell r="AT64">
            <v>500</v>
          </cell>
          <cell r="AU64">
            <v>528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/>
          <cell r="AL66" t="str">
            <v>500</v>
          </cell>
          <cell r="AM66">
            <v>1</v>
          </cell>
          <cell r="AN66">
            <v>17.2</v>
          </cell>
          <cell r="AO66"/>
          <cell r="AP66">
            <v>15</v>
          </cell>
          <cell r="AQ66">
            <v>37.79</v>
          </cell>
          <cell r="AR66">
            <v>456</v>
          </cell>
          <cell r="AS66">
            <v>30.4</v>
          </cell>
          <cell r="AT66">
            <v>650</v>
          </cell>
          <cell r="AU66">
            <v>456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 t="str">
            <v>550</v>
          </cell>
          <cell r="AL67" t="str">
            <v>550</v>
          </cell>
          <cell r="AM67">
            <v>1</v>
          </cell>
          <cell r="AN67">
            <v>15.9</v>
          </cell>
          <cell r="AO67">
            <v>38.99</v>
          </cell>
          <cell r="AP67">
            <v>14.8</v>
          </cell>
          <cell r="AQ67">
            <v>38.99</v>
          </cell>
          <cell r="AR67">
            <v>500</v>
          </cell>
          <cell r="AS67">
            <v>33.78</v>
          </cell>
          <cell r="AT67">
            <v>620</v>
          </cell>
          <cell r="AU67">
            <v>500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V70">
            <v>406</v>
          </cell>
        </row>
        <row r="71">
          <cell r="AI71" t="str">
            <v xml:space="preserve"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1</v>
          </cell>
          <cell r="AM72">
            <v>1</v>
          </cell>
          <cell r="AN72">
            <v>16.5</v>
          </cell>
          <cell r="AO72">
            <v>26.2</v>
          </cell>
          <cell r="AP72">
            <v>38.17</v>
          </cell>
          <cell r="AQ72">
            <v>36.36</v>
          </cell>
          <cell r="AR72">
            <v>38.17</v>
          </cell>
          <cell r="AS72">
            <v>600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1</v>
          </cell>
          <cell r="AM74">
            <v>1</v>
          </cell>
          <cell r="AN74">
            <v>35.799999999999997</v>
          </cell>
          <cell r="AO74">
            <v>34.1</v>
          </cell>
          <cell r="AP74">
            <v>38.119999999999997</v>
          </cell>
          <cell r="AQ74">
            <v>36.31</v>
          </cell>
          <cell r="AR74">
            <v>38.119999999999997</v>
          </cell>
          <cell r="AS74">
            <v>1300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1</v>
          </cell>
          <cell r="AM76">
            <v>1</v>
          </cell>
          <cell r="AN76">
            <v>17.5</v>
          </cell>
          <cell r="AO76">
            <v>27.3</v>
          </cell>
          <cell r="AP76">
            <v>28.57</v>
          </cell>
          <cell r="AQ76">
            <v>30.29</v>
          </cell>
          <cell r="AR76">
            <v>28.57</v>
          </cell>
          <cell r="AS76">
            <v>530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1</v>
          </cell>
          <cell r="AM78">
            <v>1</v>
          </cell>
          <cell r="AN78">
            <v>51.61</v>
          </cell>
          <cell r="AO78">
            <v>59.4</v>
          </cell>
          <cell r="AP78">
            <v>28.62</v>
          </cell>
          <cell r="AQ78">
            <v>25.19</v>
          </cell>
          <cell r="AR78">
            <v>28.62</v>
          </cell>
          <cell r="AS78">
            <v>1300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1</v>
          </cell>
          <cell r="AM80">
            <v>1</v>
          </cell>
          <cell r="AN80">
            <v>51.61</v>
          </cell>
          <cell r="AO80">
            <v>68</v>
          </cell>
          <cell r="AP80">
            <v>10</v>
          </cell>
          <cell r="AQ80">
            <v>25.19</v>
          </cell>
          <cell r="AR80">
            <v>10</v>
          </cell>
          <cell r="AS80">
            <v>1300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1</v>
          </cell>
          <cell r="AM84">
            <v>1</v>
          </cell>
          <cell r="AN84">
            <v>24.5</v>
          </cell>
          <cell r="AO84">
            <v>28.8</v>
          </cell>
          <cell r="AP84">
            <v>19.79</v>
          </cell>
          <cell r="AQ84">
            <v>22.04</v>
          </cell>
          <cell r="AR84">
            <v>19.79</v>
          </cell>
          <cell r="AS84">
            <v>540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1</v>
          </cell>
          <cell r="AM86">
            <v>1</v>
          </cell>
          <cell r="AN86">
            <v>29.1</v>
          </cell>
          <cell r="AO86">
            <v>26.21</v>
          </cell>
          <cell r="AP86">
            <v>19.079999999999998</v>
          </cell>
          <cell r="AQ86">
            <v>18.899999999999999</v>
          </cell>
          <cell r="AR86">
            <v>19.079999999999998</v>
          </cell>
          <cell r="AS86">
            <v>550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1</v>
          </cell>
          <cell r="AM87">
            <v>1</v>
          </cell>
          <cell r="AN87">
            <v>21.2</v>
          </cell>
          <cell r="AO87">
            <v>27.3</v>
          </cell>
          <cell r="AP87">
            <v>19.78</v>
          </cell>
          <cell r="AQ87">
            <v>30.19</v>
          </cell>
          <cell r="AR87">
            <v>19.78</v>
          </cell>
          <cell r="AS87">
            <v>640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1</v>
          </cell>
          <cell r="AM93">
            <v>1</v>
          </cell>
          <cell r="AN93">
            <v>46.3</v>
          </cell>
          <cell r="AO93">
            <v>56.2</v>
          </cell>
          <cell r="AP93">
            <v>30.25</v>
          </cell>
          <cell r="AQ93">
            <v>30.24</v>
          </cell>
          <cell r="AR93">
            <v>30.25</v>
          </cell>
          <cell r="AS93">
            <v>1400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1</v>
          </cell>
          <cell r="AM94">
            <v>1</v>
          </cell>
          <cell r="AN94">
            <v>37</v>
          </cell>
          <cell r="AO94">
            <v>19.8</v>
          </cell>
          <cell r="AP94">
            <v>28.79</v>
          </cell>
          <cell r="AQ94">
            <v>37.840000000000003</v>
          </cell>
          <cell r="AR94">
            <v>28.79</v>
          </cell>
          <cell r="AS94">
            <v>1400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1</v>
          </cell>
          <cell r="AL95">
            <v>18</v>
          </cell>
          <cell r="AM95">
            <v>1</v>
          </cell>
          <cell r="AN95">
            <v>18</v>
          </cell>
          <cell r="AO95">
            <v>55.56</v>
          </cell>
          <cell r="AP95">
            <v>1000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1</v>
          </cell>
          <cell r="AM96">
            <v>1</v>
          </cell>
          <cell r="AN96">
            <v>31.7</v>
          </cell>
          <cell r="AO96">
            <v>17</v>
          </cell>
          <cell r="AP96">
            <v>26.47</v>
          </cell>
          <cell r="AQ96">
            <v>37.85</v>
          </cell>
          <cell r="AR96">
            <v>26.47</v>
          </cell>
          <cell r="AS96">
            <v>1200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1</v>
          </cell>
          <cell r="AM97">
            <v>1</v>
          </cell>
          <cell r="AN97">
            <v>21.6</v>
          </cell>
          <cell r="AO97">
            <v>12.5</v>
          </cell>
          <cell r="AP97">
            <v>24</v>
          </cell>
          <cell r="AQ97">
            <v>37.04</v>
          </cell>
          <cell r="AR97">
            <v>24</v>
          </cell>
          <cell r="AS97">
            <v>800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1</v>
          </cell>
          <cell r="AM98">
            <v>1</v>
          </cell>
          <cell r="AN98">
            <v>58.41</v>
          </cell>
          <cell r="AO98">
            <v>69.59</v>
          </cell>
          <cell r="AP98">
            <v>28.74</v>
          </cell>
          <cell r="AQ98">
            <v>8.56</v>
          </cell>
          <cell r="AR98">
            <v>28.74</v>
          </cell>
          <cell r="AS98">
            <v>500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 t="str">
            <v>140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40.21</v>
          </cell>
          <cell r="AP101">
            <v>14</v>
          </cell>
          <cell r="AQ101">
            <v>40.21</v>
          </cell>
          <cell r="AR101">
            <v>425</v>
          </cell>
          <cell r="AS101">
            <v>30.36</v>
          </cell>
          <cell r="AT101">
            <v>390</v>
          </cell>
          <cell r="AU101">
            <v>425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 t="str">
            <v>140-1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40.24</v>
          </cell>
          <cell r="AP102">
            <v>12</v>
          </cell>
          <cell r="AQ102">
            <v>40.24</v>
          </cell>
          <cell r="AR102">
            <v>406</v>
          </cell>
          <cell r="AS102">
            <v>33.83</v>
          </cell>
          <cell r="AT102">
            <v>330</v>
          </cell>
          <cell r="AU102">
            <v>406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1</v>
          </cell>
          <cell r="AL103">
            <v>11.9</v>
          </cell>
          <cell r="AM103">
            <v>1</v>
          </cell>
          <cell r="AN103">
            <v>11.9</v>
          </cell>
          <cell r="AO103">
            <v>440</v>
          </cell>
          <cell r="AP103">
            <v>25.8</v>
          </cell>
          <cell r="AQ103">
            <v>36.97</v>
          </cell>
          <cell r="AR103">
            <v>440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1</v>
          </cell>
          <cell r="AL104">
            <v>9.4</v>
          </cell>
          <cell r="AM104">
            <v>1</v>
          </cell>
          <cell r="AN104">
            <v>9.4</v>
          </cell>
          <cell r="AO104">
            <v>34.880000000000003</v>
          </cell>
          <cell r="AP104">
            <v>25.8</v>
          </cell>
          <cell r="AQ104">
            <v>38.299999999999997</v>
          </cell>
          <cell r="AR104">
            <v>34.880000000000003</v>
          </cell>
          <cell r="AS104">
            <v>34.880000000000003</v>
          </cell>
          <cell r="AT104">
            <v>360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 t="str">
            <v>130</v>
          </cell>
          <cell r="AL105" t="str">
            <v>130</v>
          </cell>
          <cell r="AM105">
            <v>1</v>
          </cell>
          <cell r="AN105">
            <v>6.4</v>
          </cell>
          <cell r="AO105">
            <v>40.630000000000003</v>
          </cell>
          <cell r="AP105">
            <v>5.8</v>
          </cell>
          <cell r="AQ105">
            <v>40.630000000000003</v>
          </cell>
          <cell r="AR105">
            <v>202</v>
          </cell>
          <cell r="AS105">
            <v>34.83</v>
          </cell>
          <cell r="AT105">
            <v>260</v>
          </cell>
          <cell r="AU105">
            <v>202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1</v>
          </cell>
          <cell r="AK108">
            <v>35</v>
          </cell>
          <cell r="AL108">
            <v>21</v>
          </cell>
          <cell r="AM108">
            <v>1</v>
          </cell>
          <cell r="AN108">
            <v>35</v>
          </cell>
          <cell r="AO108">
            <v>35</v>
          </cell>
          <cell r="AP108">
            <v>735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 t="str">
            <v>170</v>
          </cell>
          <cell r="AL109" t="str">
            <v>170</v>
          </cell>
          <cell r="AM109">
            <v>1</v>
          </cell>
          <cell r="AN109">
            <v>5.8</v>
          </cell>
          <cell r="AO109">
            <v>34.479999999999997</v>
          </cell>
          <cell r="AP109">
            <v>6.2</v>
          </cell>
          <cell r="AQ109">
            <v>34.479999999999997</v>
          </cell>
          <cell r="AR109">
            <v>167</v>
          </cell>
          <cell r="AS109">
            <v>26.94</v>
          </cell>
          <cell r="AT109">
            <v>200</v>
          </cell>
          <cell r="AU109">
            <v>167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227.27</v>
          </cell>
          <cell r="AP110">
            <v>6.7</v>
          </cell>
          <cell r="AQ110">
            <v>227.27</v>
          </cell>
          <cell r="AR110">
            <v>193</v>
          </cell>
          <cell r="AS110">
            <v>28.81</v>
          </cell>
          <cell r="AT110">
            <v>1000</v>
          </cell>
          <cell r="AU110">
            <v>193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 refreshError="1"/>
      <sheetData sheetId="379" refreshError="1"/>
      <sheetData sheetId="380" refreshError="1"/>
      <sheetData sheetId="381" refreshError="1"/>
      <sheetData sheetId="382"/>
      <sheetData sheetId="383"/>
      <sheetData sheetId="384"/>
      <sheetData sheetId="385"/>
      <sheetData sheetId="386"/>
      <sheetData sheetId="387" refreshError="1"/>
      <sheetData sheetId="388" refreshError="1"/>
      <sheetData sheetId="389" refreshError="1"/>
      <sheetData sheetId="390"/>
      <sheetData sheetId="391" refreshError="1"/>
      <sheetData sheetId="392" refreshError="1"/>
      <sheetData sheetId="393"/>
      <sheetData sheetId="394"/>
      <sheetData sheetId="395"/>
      <sheetData sheetId="396"/>
      <sheetData sheetId="397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 refreshError="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 refreshError="1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0" refreshError="1"/>
      <sheetData sheetId="1" refreshError="1"/>
      <sheetData sheetId="2" refreshError="1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 xml:space="preserve"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 xml:space="preserve"> </v>
          </cell>
          <cell r="U6" t="str">
            <v xml:space="preserve"> </v>
          </cell>
        </row>
        <row r="7">
          <cell r="A7">
            <v>2</v>
          </cell>
          <cell r="B7">
            <v>0.75</v>
          </cell>
          <cell r="E7" t="str">
            <v xml:space="preserve"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 xml:space="preserve"> </v>
          </cell>
          <cell r="U7" t="str">
            <v xml:space="preserve"> </v>
          </cell>
        </row>
        <row r="8">
          <cell r="A8">
            <v>3</v>
          </cell>
          <cell r="B8">
            <v>1</v>
          </cell>
          <cell r="E8" t="str">
            <v xml:space="preserve"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 xml:space="preserve"> </v>
          </cell>
          <cell r="U8" t="str">
            <v xml:space="preserve"> </v>
          </cell>
        </row>
        <row r="9">
          <cell r="A9">
            <v>4</v>
          </cell>
          <cell r="B9">
            <v>1.5</v>
          </cell>
          <cell r="E9" t="str">
            <v xml:space="preserve"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 xml:space="preserve"> </v>
          </cell>
          <cell r="U9" t="str">
            <v xml:space="preserve"> </v>
          </cell>
        </row>
        <row r="10">
          <cell r="A10">
            <v>5</v>
          </cell>
          <cell r="B10">
            <v>2</v>
          </cell>
          <cell r="E10" t="str">
            <v xml:space="preserve"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 xml:space="preserve"> </v>
          </cell>
          <cell r="U10" t="str">
            <v xml:space="preserve"> </v>
          </cell>
        </row>
        <row r="11">
          <cell r="A11">
            <v>6</v>
          </cell>
          <cell r="B11">
            <v>2.5</v>
          </cell>
          <cell r="E11" t="str">
            <v xml:space="preserve"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 xml:space="preserve"> </v>
          </cell>
          <cell r="U11" t="str">
            <v xml:space="preserve"> </v>
          </cell>
        </row>
        <row r="12">
          <cell r="A12">
            <v>7</v>
          </cell>
          <cell r="B12">
            <v>3</v>
          </cell>
          <cell r="E12" t="str">
            <v xml:space="preserve"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 xml:space="preserve"> </v>
          </cell>
          <cell r="U12" t="str">
            <v xml:space="preserve"> </v>
          </cell>
        </row>
        <row r="13">
          <cell r="A13">
            <v>8</v>
          </cell>
          <cell r="B13">
            <v>4</v>
          </cell>
          <cell r="E13" t="str">
            <v xml:space="preserve"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 xml:space="preserve"> </v>
          </cell>
          <cell r="U13" t="str">
            <v xml:space="preserve"> </v>
          </cell>
        </row>
        <row r="14">
          <cell r="A14">
            <v>9</v>
          </cell>
          <cell r="B14">
            <v>5</v>
          </cell>
          <cell r="E14" t="str">
            <v xml:space="preserve"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 xml:space="preserve"> </v>
          </cell>
          <cell r="U14" t="str">
            <v xml:space="preserve"> </v>
          </cell>
        </row>
        <row r="15">
          <cell r="A15">
            <v>10</v>
          </cell>
          <cell r="B15">
            <v>6</v>
          </cell>
          <cell r="E15" t="str">
            <v xml:space="preserve"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 xml:space="preserve"> </v>
          </cell>
          <cell r="U15" t="str">
            <v xml:space="preserve"> </v>
          </cell>
        </row>
        <row r="16">
          <cell r="A16">
            <v>11</v>
          </cell>
          <cell r="B16">
            <v>8</v>
          </cell>
          <cell r="E16" t="str">
            <v xml:space="preserve"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 xml:space="preserve"> </v>
          </cell>
          <cell r="U16" t="str">
            <v xml:space="preserve"> </v>
          </cell>
        </row>
        <row r="17">
          <cell r="A17">
            <v>12</v>
          </cell>
          <cell r="B17">
            <v>10</v>
          </cell>
          <cell r="E17" t="str">
            <v xml:space="preserve"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 xml:space="preserve"> </v>
          </cell>
          <cell r="U17" t="str">
            <v xml:space="preserve"> </v>
          </cell>
        </row>
        <row r="18">
          <cell r="A18">
            <v>13</v>
          </cell>
          <cell r="B18">
            <v>12</v>
          </cell>
          <cell r="E18" t="str">
            <v xml:space="preserve"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 xml:space="preserve"> </v>
          </cell>
          <cell r="U18" t="str">
            <v xml:space="preserve"> </v>
          </cell>
        </row>
        <row r="19">
          <cell r="A19">
            <v>14</v>
          </cell>
          <cell r="B19">
            <v>14</v>
          </cell>
          <cell r="E19" t="str">
            <v xml:space="preserve"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 xml:space="preserve"> </v>
          </cell>
          <cell r="U19" t="str">
            <v xml:space="preserve"> </v>
          </cell>
        </row>
        <row r="20">
          <cell r="A20">
            <v>15</v>
          </cell>
          <cell r="B20">
            <v>16</v>
          </cell>
          <cell r="E20" t="str">
            <v xml:space="preserve"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 xml:space="preserve"> </v>
          </cell>
          <cell r="U20" t="str">
            <v xml:space="preserve"> </v>
          </cell>
        </row>
        <row r="21">
          <cell r="A21">
            <v>16</v>
          </cell>
          <cell r="B21">
            <v>18</v>
          </cell>
          <cell r="E21" t="str">
            <v xml:space="preserve"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 xml:space="preserve"> </v>
          </cell>
          <cell r="U21" t="str">
            <v xml:space="preserve"> </v>
          </cell>
        </row>
        <row r="22">
          <cell r="A22">
            <v>17</v>
          </cell>
          <cell r="B22">
            <v>20</v>
          </cell>
          <cell r="E22" t="str">
            <v xml:space="preserve"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 xml:space="preserve"> </v>
          </cell>
          <cell r="U22" t="str">
            <v xml:space="preserve"> </v>
          </cell>
        </row>
        <row r="23">
          <cell r="A23">
            <v>18</v>
          </cell>
          <cell r="B23">
            <v>22</v>
          </cell>
          <cell r="E23" t="str">
            <v xml:space="preserve"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 xml:space="preserve"> </v>
          </cell>
          <cell r="U23" t="str">
            <v xml:space="preserve"> </v>
          </cell>
        </row>
        <row r="24">
          <cell r="A24">
            <v>19</v>
          </cell>
          <cell r="B24">
            <v>24</v>
          </cell>
          <cell r="E24" t="str">
            <v xml:space="preserve"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 xml:space="preserve"> </v>
          </cell>
          <cell r="U24" t="str">
            <v xml:space="preserve"> </v>
          </cell>
        </row>
        <row r="25">
          <cell r="A25">
            <v>20</v>
          </cell>
          <cell r="B25">
            <v>26</v>
          </cell>
          <cell r="E25" t="str">
            <v xml:space="preserve"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 xml:space="preserve"> </v>
          </cell>
          <cell r="U25" t="str">
            <v xml:space="preserve"> </v>
          </cell>
        </row>
        <row r="26">
          <cell r="A26">
            <v>21</v>
          </cell>
          <cell r="B26">
            <v>28</v>
          </cell>
          <cell r="E26" t="str">
            <v xml:space="preserve"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 xml:space="preserve"> </v>
          </cell>
          <cell r="U26" t="str">
            <v xml:space="preserve"> </v>
          </cell>
        </row>
        <row r="27">
          <cell r="A27">
            <v>22</v>
          </cell>
          <cell r="B27">
            <v>30</v>
          </cell>
          <cell r="E27" t="str">
            <v xml:space="preserve"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 xml:space="preserve"> </v>
          </cell>
          <cell r="U27" t="str">
            <v xml:space="preserve"> </v>
          </cell>
        </row>
        <row r="28">
          <cell r="A28">
            <v>23</v>
          </cell>
          <cell r="B28">
            <v>32</v>
          </cell>
          <cell r="E28" t="str">
            <v xml:space="preserve"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 xml:space="preserve"> </v>
          </cell>
          <cell r="U28" t="str">
            <v xml:space="preserve"> </v>
          </cell>
        </row>
        <row r="29">
          <cell r="A29">
            <v>24</v>
          </cell>
          <cell r="B29">
            <v>34</v>
          </cell>
          <cell r="E29" t="str">
            <v xml:space="preserve"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 xml:space="preserve"> </v>
          </cell>
          <cell r="U29" t="str">
            <v xml:space="preserve"> </v>
          </cell>
        </row>
        <row r="30">
          <cell r="A30">
            <v>25</v>
          </cell>
          <cell r="B30">
            <v>36</v>
          </cell>
          <cell r="E30" t="str">
            <v xml:space="preserve"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 xml:space="preserve"> </v>
          </cell>
          <cell r="U30" t="str">
            <v xml:space="preserve"> </v>
          </cell>
        </row>
        <row r="31">
          <cell r="A31">
            <v>26</v>
          </cell>
          <cell r="B31">
            <v>38</v>
          </cell>
          <cell r="E31" t="str">
            <v xml:space="preserve"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 xml:space="preserve"> </v>
          </cell>
          <cell r="U31" t="str">
            <v xml:space="preserve"> </v>
          </cell>
        </row>
        <row r="32">
          <cell r="A32">
            <v>27</v>
          </cell>
          <cell r="B32">
            <v>40</v>
          </cell>
          <cell r="E32" t="str">
            <v xml:space="preserve"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 xml:space="preserve"> </v>
          </cell>
          <cell r="U32" t="str">
            <v xml:space="preserve"> </v>
          </cell>
        </row>
        <row r="33">
          <cell r="A33">
            <v>28</v>
          </cell>
          <cell r="B33">
            <v>42</v>
          </cell>
          <cell r="E33" t="str">
            <v xml:space="preserve"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 xml:space="preserve"> </v>
          </cell>
          <cell r="U33" t="str">
            <v xml:space="preserve"> </v>
          </cell>
        </row>
        <row r="34">
          <cell r="A34">
            <v>29</v>
          </cell>
          <cell r="B34">
            <v>44</v>
          </cell>
          <cell r="E34" t="str">
            <v xml:space="preserve"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 xml:space="preserve"> </v>
          </cell>
          <cell r="U34" t="str">
            <v xml:space="preserve"> </v>
          </cell>
        </row>
        <row r="35">
          <cell r="A35">
            <v>30</v>
          </cell>
          <cell r="B35">
            <v>46</v>
          </cell>
          <cell r="E35" t="str">
            <v xml:space="preserve"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 xml:space="preserve"> </v>
          </cell>
          <cell r="U35" t="str">
            <v xml:space="preserve"> </v>
          </cell>
        </row>
        <row r="36">
          <cell r="A36">
            <v>31</v>
          </cell>
          <cell r="B36">
            <v>48</v>
          </cell>
          <cell r="E36" t="str">
            <v xml:space="preserve"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 xml:space="preserve"> </v>
          </cell>
          <cell r="U36" t="str">
            <v xml:space="preserve"> </v>
          </cell>
        </row>
        <row r="37">
          <cell r="A37">
            <v>32</v>
          </cell>
          <cell r="B37">
            <v>52</v>
          </cell>
          <cell r="E37" t="str">
            <v xml:space="preserve"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 xml:space="preserve"> </v>
          </cell>
          <cell r="U37" t="str">
            <v xml:space="preserve"> </v>
          </cell>
        </row>
        <row r="38">
          <cell r="A38">
            <v>33</v>
          </cell>
          <cell r="B38">
            <v>56</v>
          </cell>
          <cell r="E38" t="str">
            <v xml:space="preserve"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 xml:space="preserve"> </v>
          </cell>
          <cell r="U38" t="str">
            <v xml:space="preserve"> </v>
          </cell>
        </row>
        <row r="39">
          <cell r="A39">
            <v>34</v>
          </cell>
          <cell r="B39">
            <v>60</v>
          </cell>
          <cell r="E39" t="str">
            <v xml:space="preserve"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 xml:space="preserve"> </v>
          </cell>
          <cell r="U39" t="str">
            <v xml:space="preserve"> </v>
          </cell>
        </row>
        <row r="40">
          <cell r="A40">
            <v>35</v>
          </cell>
          <cell r="B40">
            <v>64</v>
          </cell>
          <cell r="E40" t="str">
            <v xml:space="preserve"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 xml:space="preserve"> </v>
          </cell>
          <cell r="U40" t="str">
            <v xml:space="preserve"> </v>
          </cell>
        </row>
        <row r="41">
          <cell r="A41">
            <v>36</v>
          </cell>
          <cell r="B41">
            <v>68</v>
          </cell>
          <cell r="E41" t="str">
            <v xml:space="preserve"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 xml:space="preserve"> </v>
          </cell>
          <cell r="U41" t="str">
            <v xml:space="preserve"> </v>
          </cell>
        </row>
        <row r="42">
          <cell r="A42">
            <v>37</v>
          </cell>
          <cell r="B42">
            <v>72</v>
          </cell>
          <cell r="E42" t="str">
            <v xml:space="preserve"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 xml:space="preserve"> </v>
          </cell>
          <cell r="U42" t="str">
            <v xml:space="preserve"> </v>
          </cell>
        </row>
        <row r="43">
          <cell r="A43">
            <v>38</v>
          </cell>
          <cell r="B43">
            <v>76</v>
          </cell>
          <cell r="E43" t="str">
            <v xml:space="preserve"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 xml:space="preserve"> </v>
          </cell>
          <cell r="U43" t="str">
            <v xml:space="preserve"> </v>
          </cell>
        </row>
        <row r="44">
          <cell r="A44">
            <v>39</v>
          </cell>
          <cell r="B44">
            <v>80</v>
          </cell>
          <cell r="E44" t="str">
            <v xml:space="preserve"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 xml:space="preserve"> </v>
          </cell>
          <cell r="U44" t="str">
            <v xml:space="preserve"> </v>
          </cell>
        </row>
        <row r="45">
          <cell r="A45" t="str">
            <v>AVE.</v>
          </cell>
          <cell r="B45" t="str">
            <v xml:space="preserve"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 xml:space="preserve"> </v>
          </cell>
          <cell r="U45" t="str">
            <v xml:space="preserve"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0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</sheetNames>
    <sheetDataSet>
      <sheetData sheetId="0" refreshError="1"/>
      <sheetData sheetId="1" refreshError="1"/>
      <sheetData sheetId="2" refreshError="1">
        <row r="13">
          <cell r="K13">
            <v>4400</v>
          </cell>
        </row>
        <row r="14">
          <cell r="K14">
            <v>4400</v>
          </cell>
        </row>
        <row r="16">
          <cell r="K16">
            <v>4849.9000000000005</v>
          </cell>
        </row>
        <row r="23">
          <cell r="K23">
            <v>5149.9000000000005</v>
          </cell>
        </row>
        <row r="24">
          <cell r="K24">
            <v>5149.9000000000005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_0,4KV"/>
    </sheetNames>
    <sheetDataSet>
      <sheetData sheetId="0">
        <row r="10">
          <cell r="L10">
            <v>4400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TvDBSCLong"/>
      <sheetName val="TvDBSCLong (Theotinh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4Poppy"/>
    </sheetNames>
    <sheetDataSet>
      <sheetData sheetId="0">
        <row r="15">
          <cell r="A15" t="b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BANG KE"/>
      <sheetName val="mua vao"/>
      <sheetName val="0%"/>
      <sheetName val="BAN RA"/>
      <sheetName val="TO KHAI THUE 02"/>
      <sheetName val="00000000"/>
      <sheetName val="10000000"/>
      <sheetName val="XL4Test5"/>
      <sheetName val="OTO REV.0(ARMOR ON SHORE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XL4Poppy"/>
      <sheetName val="Ch9J0n4azuB8FbQUdPykcVn3H"/>
      <sheetName val="TH CAC HM"/>
      <sheetName val="Sheet2"/>
      <sheetName val="BCXD-mong3"/>
      <sheetName val="BCXD-mong1&amp;2"/>
      <sheetName val="BCXD-chetaobon.khongmai"/>
      <sheetName val="BCXD-chetaobon.maiphao"/>
      <sheetName val="BCXD-chonganmon"/>
      <sheetName val="BCXD-phutungbe"/>
      <sheetName val="BCXD-thinghiemcoc"/>
      <sheetName val="HR&amp;CHOIGAC-hangraogach"/>
      <sheetName val="HR&amp;CHOIGAC-hr+congluoi"/>
      <sheetName val="HR&amp;CHOIGAC-hrsongsat&amp;congkho"/>
      <sheetName val="HR&amp;CHOIGAC-choigac"/>
      <sheetName val="CAUCANG"/>
      <sheetName val="NHAVANPHONG"/>
      <sheetName val="NHAXUATDAU-xaydung"/>
      <sheetName val="NHAXUATDAU-dien"/>
      <sheetName val="NHAKIEMDINH-xaydung"/>
      <sheetName val="NHAKIEMDINH-hethongdien"/>
      <sheetName val="NHABAOVE"/>
      <sheetName val="NHADEXE&amp;KVS-xaydung"/>
      <sheetName val="NHADEXE&amp;KVS-dien"/>
      <sheetName val="NHADEXE&amp;KVS-nuoc"/>
      <sheetName val="NHAMAYPHATDIEN-xaydung"/>
      <sheetName val="NHAMAYPHATDIEN-dien"/>
      <sheetName val="NHABOMCUUHOA-xaydung"/>
      <sheetName val="NHABOMCUUHOA-dien"/>
      <sheetName val="BE CHUA NUOC CUU HOA-bechuanuoc"/>
      <sheetName val="BECHUANUOCCUUHOA-bechuafoam"/>
      <sheetName val="BECHUANUOCCUUHOA-mongbechuafoam"/>
      <sheetName val="DUONGBAIKHO&amp;DNC-duongbaikho"/>
      <sheetName val="DUONGBAIKHO&amp;DNC-denganchay"/>
      <sheetName val="CONG NGHE TOAN KHO"/>
      <sheetName val="CN CAU CANG - HT DIEN"/>
      <sheetName val="NHA XUAT DAU OTOXITEC"/>
      <sheetName val="CN KHU BE CHUA"/>
      <sheetName val="GOI DO ONG CONG NGHE"/>
      <sheetName val="HAO RANH ONG CONG NGHE"/>
      <sheetName val="HT CUU HOA &amp; TB CUU HOA"/>
      <sheetName val="HT TUOI MAT + PHUN BOT"/>
      <sheetName val="HT CAP NUOC CHUA CHAY"/>
      <sheetName val="HT TN TIEU DOC"/>
      <sheetName val="BE VA TB XU LY NUOC THAI"/>
      <sheetName val="HE THONG CAP NUOC"/>
      <sheetName val="DAI NUOC+GIA DO BE 5M3"/>
      <sheetName val="HT CAP DIEN CHUNG TRONG KHO"/>
      <sheetName val="HT TIEP DIA"/>
      <sheetName val="TUYEN DUONG VAO KHO &amp; CONG HOP"/>
      <sheetName val="GIA VAT TU CHINH"/>
      <sheetName val="tong hop ong"/>
      <sheetName val="thong va phu tung"/>
      <sheetName val="Sheet1"/>
      <sheetName val="TH ONG VA PHU KIEN (2)"/>
      <sheetName val="TH ONG VA PHU KIEN"/>
      <sheetName val="MTO REV_2_ARMOR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GDT huu Lung - LS"/>
      <sheetName val="THDT Yen Son"/>
      <sheetName val="D.lg Yen Son"/>
      <sheetName val="THDT Huu Lien"/>
      <sheetName val="D.lg Huu Lien"/>
      <sheetName val="THDT Yen Thinh"/>
      <sheetName val="D.lg Yen Thinh"/>
      <sheetName val="Chi tiet"/>
      <sheetName val="CTBT"/>
      <sheetName val="XL4Poppy"/>
      <sheetName val="Sheet1"/>
      <sheetName val="Sheet2"/>
      <sheetName val="Sheet3"/>
      <sheetName val="Sheet4"/>
      <sheetName val="Sheet5"/>
      <sheetName val="00000000"/>
      <sheetName val="@HGDT huu Lung - LS"/>
      <sheetName val="THDT Yen Sjn"/>
      <sheetName val="D.lg Huu Lieb"/>
      <sheetName val="TGTGT"/>
      <sheetName val="DAURA"/>
      <sheetName val="DAUVAO"/>
      <sheetName val="NXT"/>
      <sheetName val="HOPDONG"/>
      <sheetName val="SDHD"/>
      <sheetName val="Sheet6"/>
      <sheetName val="Sheet7"/>
      <sheetName val="(1)TK_ThueGTGT_Thang"/>
      <sheetName val="Unit price"/>
      <sheetName val="CT Thang Mo"/>
      <sheetName val="CT  PL"/>
      <sheetName val="BIA I"/>
      <sheetName val="BIA II"/>
      <sheetName val="THC"/>
      <sheetName val="CTGT"/>
      <sheetName val="DDAYTT"/>
      <sheetName val="TGLLHT"/>
      <sheetName val="TGLL TT"/>
      <sheetName val="DDHT"/>
      <sheetName val="chitimc"/>
      <sheetName val="THPDMoi  (2)"/>
      <sheetName val="dongia (2)"/>
      <sheetName val="gtrinh"/>
      <sheetName val="phuluc1"/>
      <sheetName val="TONG HOP VL-NC"/>
      <sheetName val="lam-moi"/>
      <sheetName val="chitiet"/>
      <sheetName val="TONGKE3p "/>
      <sheetName val="giathanh1"/>
      <sheetName val="Du_lieu"/>
      <sheetName val="TH VL, NC, DDHT Thanhphuoc"/>
      <sheetName val="#REF"/>
      <sheetName val="DONGIA"/>
      <sheetName val="gvl"/>
      <sheetName val="thao-go"/>
      <sheetName val="DON GIA"/>
      <sheetName val="TONGKE-HT"/>
      <sheetName val="DG"/>
      <sheetName val="dtxl"/>
      <sheetName val="LKVL-CK-HT-GD1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KH-Q1,Q2,01"/>
      <sheetName val="Tiepdia"/>
      <sheetName val="CHITIET VL-NC-TT-3p"/>
      <sheetName val="TDTKP"/>
      <sheetName val="TDTKP1"/>
      <sheetName val="KPVC-BD "/>
      <sheetName val="VCV-BE-TONG"/>
      <sheetName val="DUONG"/>
      <sheetName val="KHANH"/>
      <sheetName val="PHONG"/>
      <sheetName val="XXXXXXXX"/>
      <sheetName val="ESTI."/>
      <sheetName val="DI-ESTI"/>
      <sheetName val="NKCTỪ"/>
      <sheetName val="SỔ CÁI"/>
      <sheetName val="BCÂNĐỐI"/>
      <sheetName val="CĐKTOÁN"/>
      <sheetName val="KQHĐKD"/>
      <sheetName val="TỒN QUỸ"/>
      <sheetName val="Khoi luong"/>
      <sheetName val="July 05 VA 12 mths"/>
      <sheetName val="tra-vat-lieu"/>
      <sheetName val="Tra_bang"/>
      <sheetName val="TVL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XL4Test5"/>
      <sheetName val="DK_KH"/>
      <sheetName val="NKCT?"/>
      <sheetName val="S? CÁI"/>
      <sheetName val="BCÂNÐ?I"/>
      <sheetName val="CÐKTOÁN"/>
      <sheetName val="KQHÐKD"/>
      <sheetName val="T?N QU?"/>
      <sheetName val="Chiet tinh dz22"/>
      <sheetName val="匀敨瑥㌳_x0007_匀敨瑥㐳_x0007_匀敨瑥㔳_x0007_匀敨瑥㘳"/>
      <sheetName val="敨瑥㔳_x0007_匀敨瑥㘳_x0007_匀敨瑥"/>
      <sheetName val="ܶ_x0000_桓敥㍴ܷ_x0000_桓敥㍴ܸ_x0000_"/>
      <sheetName val="_x0007_匀敨瑥〴_x0007_匀敨瑥ㄴ_x0007_匀敨"/>
      <sheetName val="瑥ㄴ_x0007_匀敨瑥㈴_x0007_匀敨瑥㌴_x0007_匀"/>
      <sheetName val="桓敥㑴ܳ_x0000_桓敥㑴ܴ_x0000_桓敥㑴ܵ"/>
      <sheetName val="_x0007_匀敨瑥㔴_x0007_匀敨"/>
      <sheetName val="_x0000_桓敥㑴"/>
      <sheetName val="㘴_x0007_匀敨瑥㜴_x0007_匀"/>
      <sheetName val="敨瑥㠳_x0007_匀敨瑥㤳_x0007_匀敨瑥〴"/>
      <sheetName val="TL rieng"/>
      <sheetName val="Dinh nghia"/>
      <sheetName val="nky"/>
      <sheetName val="ܶ"/>
      <sheetName val="桓敥㑴ܳ"/>
      <sheetName val=""/>
      <sheetName val="TTHBCMT"/>
      <sheetName val="1vanban"/>
      <sheetName val="DK-KH"/>
      <sheetName val="dtct cong"/>
      <sheetName val="CUOC"/>
      <sheetName val="SUMMARY"/>
      <sheetName val="Chiet tinh dz35"/>
      <sheetName val="THGDT_huu_Lung_-_LS"/>
      <sheetName val="THDT_Yen_Son"/>
      <sheetName val="D_lg_Yen_Son"/>
      <sheetName val="THDT_Huu_Lien"/>
      <sheetName val="D_lg_Huu_Lien"/>
      <sheetName val="THDT_Yen_Thinh"/>
      <sheetName val="D_lg_Yen_Thinh"/>
      <sheetName val="Chi_tiet"/>
      <sheetName val="@HGDT_huu_Lung_-_LS"/>
      <sheetName val="THDT_Yen_Sjn"/>
      <sheetName val="D_lg_Huu_Lieb"/>
      <sheetName val="data. invoice"/>
      <sheetName val="NKCT_"/>
      <sheetName val="S_ CÁI"/>
      <sheetName val="BCÂNÐ_I"/>
      <sheetName val="T_N QU_"/>
      <sheetName val="BIA_I"/>
      <sheetName val="BIA_II"/>
      <sheetName val="TGLL_TT"/>
      <sheetName val="SỔ_CÁI"/>
      <sheetName val="TỒN_QUỸ"/>
      <sheetName val="Weight"/>
      <sheetName val="Ty gia"/>
      <sheetName val="TONGKE1P"/>
      <sheetName val="ptvt"/>
      <sheetName val="IBASE"/>
      <sheetName val="Sheet2 (2)"/>
      <sheetName val="NEW-PANEL"/>
      <sheetName val="D.lgÿÿÿÿÿÿÿÿÿ"/>
      <sheetName val="thuyet minh bctc"/>
      <sheetName val="tscd"/>
      <sheetName val="bia - tong"/>
      <sheetName val="phan 1 - tong"/>
      <sheetName val="13-01 - dt"/>
      <sheetName val="tong hop lenh chi"/>
      <sheetName val="bia - chi tiet"/>
      <sheetName val="CT 13-01"/>
      <sheetName val="CT 10-10"/>
      <sheetName val="CT 18-01"/>
      <sheetName val="KHQT-00-01"/>
      <sheetName val="2001"/>
      <sheetName val="156nhap01"/>
      <sheetName val="dulieu"/>
      <sheetName val="dulieu3"/>
      <sheetName val="dulieu1"/>
      <sheetName val="PTDGDT"/>
      <sheetName val="ܶ?桓敥㍴ܷ?桓敥㍴ܸ?"/>
      <sheetName val="桓敥㑴ܳ?桓敥㑴ܴ?桓敥㑴ܵ"/>
      <sheetName val="?桓敥㑴"/>
      <sheetName val="KH_Q1_Q2_01"/>
      <sheetName val="DTCT"/>
      <sheetName val="bdm"/>
      <sheetName val="TONGHOP"/>
      <sheetName val="CTU"/>
      <sheetName val="GIA VAT LIEU"/>
      <sheetName val="湥吠ｨ_xffff_ÿ䐀Ｎ_xffff__xffff__xffff__xffff_滿ｨÿ"/>
      <sheetName val="ܶ_桓敥㍴ܷ_桓敥㍴ܸ_"/>
      <sheetName val="桓敥㑴ܳ_桓敥㑴ܴ_桓敥㑴ܵ"/>
      <sheetName val="_桓敥㑴"/>
      <sheetName val="phu-luc1"/>
      <sheetName val="t"/>
      <sheetName val="Cheet%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/>
      <sheetData sheetId="112" refreshError="1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BT"/>
      <sheetName val="D.lg Thang Mo"/>
      <sheetName val="CT Thang Mo"/>
      <sheetName val="D.lg Phu Lung"/>
      <sheetName val="CT  PL"/>
      <sheetName val="D.lg Lao &amp; chai"/>
      <sheetName val="CT  Lao &amp; chai"/>
      <sheetName val="Gia thau TM"/>
      <sheetName val="TH chao thau (2)"/>
      <sheetName val="KHTC "/>
      <sheetName val="Tien do"/>
      <sheetName val="Nguon goc VT"/>
      <sheetName val="TH chao thau"/>
      <sheetName val="Ten da dat"/>
      <sheetName val=""/>
      <sheetName val="Ten da dat_x0000__x0003_材本柀果栰栌梠桼検楠"/>
      <sheetName val="K懼TC "/>
      <sheetName val="Sheet1"/>
      <sheetName val="Sheet6"/>
      <sheetName val="Sheet2"/>
      <sheetName val="Sheet7"/>
      <sheetName val="Sheet4"/>
      <sheetName val="Sheet5"/>
      <sheetName val="Sheet3"/>
      <sheetName val="XL4Poppy"/>
      <sheetName val="(1)TK_ThueGTGT_Thang"/>
      <sheetName val="Ten da dat_x0000__x0003_材™本™柀™果™栰™栌™梠™桼™検™楠"/>
      <sheetName val="Ap Don"/>
      <sheetName val="Ap Gia Be"/>
      <sheetName val="Áp Xom Moi"/>
      <sheetName val="Ap Trang Lam"/>
      <sheetName val="Ap Trung Hoa"/>
      <sheetName val="Ap Lao Tao Trung"/>
      <sheetName val="XXXXXXXX"/>
      <sheetName val="Dgia vat tu"/>
      <sheetName val="Don gia_III"/>
      <sheetName val="???????????????????????????????"/>
      <sheetName val="Ten da dat_x0000__x0003_??????????"/>
      <sheetName val="Ten da dat_x0000__x0003_???????????????????"/>
      <sheetName val="Ten da dat_x0000__x0003_?™?™?™?™?™?™?™?™?™?"/>
      <sheetName val="K?TC "/>
      <sheetName val="Ap Tr@_x0004__x0000__x0001__x0000__x0000__x0000_"/>
      <sheetName val="Ap Tr@_x0004_"/>
      <sheetName val="Ten da dat?_x0003_材本柀果栰栌梠桼検楠"/>
      <sheetName val="Ten da dat?_x0003_材™本™柀™果™栰™栌™梠™桼™検™楠"/>
      <sheetName val="Ten da dat?_x0003_??????????"/>
      <sheetName val="Ten da dat?_x0003_???????????????????"/>
      <sheetName val="Ten da dat?_x0003_?™?™?™?™?™?™?™?™?™?"/>
      <sheetName val="Ap Tr@_x0004_?_x0001_???"/>
      <sheetName val="Ap Tr@_x0004_?_x0001_?"/>
      <sheetName val="Chiet tinh dz35"/>
      <sheetName val="HelpMe"/>
      <sheetName val="1KP"/>
      <sheetName val="2D1"/>
      <sheetName val="3V1"/>
      <sheetName val="4P1"/>
      <sheetName val="5KL"/>
      <sheetName val="6DD"/>
      <sheetName val="7KNML"/>
      <sheetName val="8ML"/>
      <sheetName val="NC-m"/>
      <sheetName val="gia VT"/>
      <sheetName val="BTRA"/>
      <sheetName val="CFC"/>
      <sheetName val="NiCau"/>
      <sheetName val="TDO"/>
      <sheetName val="QD3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2.KLDT"/>
      <sheetName val="0.BTH.CHNG"/>
      <sheetName val="BTHKP"/>
      <sheetName val="000000"/>
      <sheetName val="3.THVT"/>
      <sheetName val="4.PTVT"/>
      <sheetName val="DANH MUC"/>
      <sheetName val="tkkl"/>
      <sheetName val="5.BANG KHOI LUONG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#REF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DTCT"/>
      <sheetName val="Ten da dat_x0000__x0000__x0000__x0000__x0000__x0000__x0000__x0000_̃̃̃̃Ϩ_x0000_㣤e狈秌_x0015__x0000_О"/>
      <sheetName val="MTO REV.2(ARMOR)"/>
      <sheetName val="_______________________________"/>
      <sheetName val="K_TC "/>
      <sheetName val="Ten da dat__x0003_材本柀果栰栌梠桼検楠"/>
      <sheetName val="Ten da dat__x0003_材™本™柀™果™栰™栌™梠™桼™検™楠"/>
      <sheetName val="Ten da dat__x0003___________"/>
      <sheetName val="Ten da dat__x0003____________________"/>
      <sheetName val="Ten da dat__x0003__™_™_™_™_™_™_™_™_™_"/>
      <sheetName val="Ap Tr@_x0004___x0001____"/>
      <sheetName val="Ap Tr@_x0004___x0001__"/>
      <sheetName val="D.lg Lao &amp; 2_x0000__x0000_"/>
      <sheetName val="D.lg Lao &amp; 2??"/>
      <sheetName val="Ten da dat_x0000__x0003_材本柀果栰栌梠桼䤜楠"/>
      <sheetName val="Sheep1"/>
      <sheetName val="_x0018_L4Poppy"/>
      <sheetName val="瑥㌳_x0007_匀"/>
      <sheetName val="桓敥㍴ܴ_x0000_桓敥㍴ܵ_x0000_桓敥㍴"/>
      <sheetName val="ܵ_x0000_桓敥㍴ܶ_x0000_桓敥㍴ܷ"/>
      <sheetName val="ܸ_x0000_桓敥㍴ܹ"/>
      <sheetName val="㤳_x0007_匀敨瑥〴_x0007_匀敨瑥ㄴ_x0007_匀敨瑥"/>
      <sheetName val="瑥ㄴ_x0007_匀敨瑥㈴_x0007_匀敨瑥㌴_x0007_匀"/>
      <sheetName val="桓敥㑴ܳ_x0000_桓敥㑴ܴ_x0000_桓"/>
      <sheetName val="瑥㘴_x0007_匀敨"/>
      <sheetName val="敨瑥㜴_x0007_匀敨瑥"/>
      <sheetName val="敨瑥㠴_x0007_匀敨瑥㤴_x0007_匀敨瑥"/>
      <sheetName val="ܹ_x0000_桓敥㕴Ȱ_x0000_䍎_x0002_嘀ь_x0000_"/>
      <sheetName val="Ƀ_x0000_䱖_x0004_吀䑈є_x0000_䡔呑"/>
      <sheetName val="桓敥㍴ܷ_x0000_桓敥㍴ܸ_x0000_桓敥㍴"/>
      <sheetName val="㑴ܴ_x0000_桓敥㑴ܵ_x0000_桓敥㑴ܶ_x0000_桓敥㑴"/>
      <sheetName val="PRO.OT1"/>
      <sheetName val="gia vt,nc,may"/>
      <sheetName val="桓敥㍴ܴ"/>
      <sheetName val="ܵ"/>
      <sheetName val="ܸ"/>
      <sheetName val="桓敥㑴ܳ"/>
      <sheetName val="ܹ"/>
      <sheetName val="桓敥㍴ܷ"/>
      <sheetName val="㑴ܴ"/>
      <sheetName val="Ten da dat_x0000_f㆘f㇀f㇨f㈐f㈸fゐf㋰f㌘f㍀f㍨"/>
      <sheetName val="D.lg Lao &amp; 2"/>
      <sheetName val="D.lg Lao &amp; 2__"/>
      <sheetName val="D_lg_Thang_Mo"/>
      <sheetName val="CT_Thang_Mo"/>
      <sheetName val="D_lg_Phu_Lung"/>
      <sheetName val="CT__PL"/>
      <sheetName val="D_lg_Lao_&amp;_chai"/>
      <sheetName val="CT__Lao_&amp;_chai"/>
      <sheetName val="Gia_thau_TM"/>
      <sheetName val="TH_chao_thau_(2)"/>
      <sheetName val="KHTC_"/>
      <sheetName val="Tien_do"/>
      <sheetName val="Nguon_goc_VT"/>
      <sheetName val="TH_chao_thau"/>
      <sheetName val="Ten_da_dat"/>
      <sheetName val="Ten_da_dat材™本™柀™果™栰™栌™梠™桼™検™楠"/>
      <sheetName val="Ten_da_dat材本柀果栰栌梠桼検楠"/>
      <sheetName val="Ap_Don"/>
      <sheetName val="Ap_Gia_Be"/>
      <sheetName val="Áp_Xom_Moi"/>
      <sheetName val="Ap_Trang_Lam"/>
      <sheetName val="Ap_Trung_Hoa"/>
      <sheetName val="Ap_Lao_Tao_Trung"/>
      <sheetName val="f?f?f?f?f?f?f?f?f?f?f?f?f?f?f?f"/>
      <sheetName val="DF"/>
      <sheetName val="gia_VT"/>
      <sheetName val="K懼TC_"/>
      <sheetName val="2_KLDT"/>
      <sheetName val="0_BTH_CHNG"/>
      <sheetName val="3_THVT"/>
      <sheetName val="4_PTVT"/>
      <sheetName val="DANH_MUC"/>
      <sheetName val="5_BANG_KHOI_LUONG"/>
      <sheetName val="MTO_REV_2(ARMOR)"/>
      <sheetName val="D.lg Lao &amp; 2_x0000__x0000_€"/>
      <sheetName val="D.lg Lao &amp; 2??€"/>
      <sheetName val="D.lg Lao &amp; 2__€"/>
      <sheetName val="Ten da dat?_x0003_???????????????7???"/>
      <sheetName val="Ten da dat?_x0003_材本柀果栰栌梠桼䤜楠"/>
      <sheetName val="QUY1"/>
      <sheetName val="QUY2"/>
      <sheetName val="QUY3"/>
      <sheetName val="QUY4"/>
      <sheetName val="Nam"/>
      <sheetName val="2011"/>
      <sheetName val="Q.1"/>
      <sheetName val="Q.2"/>
      <sheetName val="th.7ch. nhu"/>
      <sheetName val="f_f_f_f_f_f_f_f_f_f_f_f_f_f_f_f"/>
      <sheetName val="D_lg_Thang_Mo1"/>
      <sheetName val="CT_Thang_Mo1"/>
      <sheetName val="D_lg_Phu_Lung1"/>
      <sheetName val="CT__PL1"/>
      <sheetName val="D_lg_Lao_&amp;_chai1"/>
      <sheetName val="CT__Lao_&amp;_chai1"/>
      <sheetName val="Gia_thau_TM1"/>
      <sheetName val="TH_chao_thau_(2)1"/>
      <sheetName val="KHTC_1"/>
      <sheetName val="Tien_do1"/>
      <sheetName val="Nguon_goc_VT1"/>
      <sheetName val="TH_chao_thau1"/>
      <sheetName val="Ten_da_dat1"/>
      <sheetName val="gia_VT1"/>
      <sheetName val="Ap_Don1"/>
      <sheetName val="Ap_Gia_Be1"/>
      <sheetName val="Áp_Xom_Moi1"/>
      <sheetName val="Ap_Trang_Lam1"/>
      <sheetName val="Ap_Trung_Hoa1"/>
      <sheetName val="Ap_Lao_Tao_Trung1"/>
      <sheetName val="K懼TC_1"/>
      <sheetName val="2_KLDT1"/>
      <sheetName val="0_BTH_CHNG1"/>
      <sheetName val="3_THVT1"/>
      <sheetName val="4_PTVT1"/>
      <sheetName val="DANH_MUC1"/>
      <sheetName val="5_BANG_KHOI_LUONG1"/>
      <sheetName val="MTO_REV_2(ARMOR)1"/>
      <sheetName val="Ten da dat?f㆘f㇀f㇨f㈐f㈸fゐf㋰f㌘f㍀f㍨"/>
      <sheetName val="Ten da dat__x0003_材本柀果栰栌梠桼䤜楠"/>
      <sheetName val="Ten da dat_f㆘f㇀f㇨f㈐f㈸fゐf㋰f㌘f㍀f㍨"/>
      <sheetName val="Ten da dat_x0000_̃_x0007__x0000_%_x0000__x0000__x0000__x0000__x0000__x0000__x0000_̃̃_xffff__xffff_̃̃̃̃̃"/>
      <sheetName val="Ten da dat_x0000__x0003_材_x0019_本柀果栰栌梠桼検楠"/>
      <sheetName val="Cheet5"/>
      <sheetName val="???/???????????????????????????"/>
      <sheetName val="Ten da dat__x0003________________7___"/>
      <sheetName val="Khai toan XD"/>
      <sheetName val="Bang KT"/>
      <sheetName val="DS T.bi"/>
      <sheetName val="CPK"/>
      <sheetName val="gvl"/>
      <sheetName val="Ten da dat????????̃̃̃̃Ϩ?㣤e狈秌_x0015_?О"/>
      <sheetName val="Chiet tinh 0,4KV"/>
      <sheetName val="Ten da dat_x0000_f?f?f?f?f?f?f?f?f?f?"/>
      <sheetName val="Ten da dat__x0003_???????????????????"/>
      <sheetName val="Ten da dat__x0003_??????????"/>
      <sheetName val="Ten_da_dat??????????"/>
      <sheetName val="K?TC_"/>
      <sheetName val="Ten_da_dat???????????????????"/>
      <sheetName val="K?TC_1"/>
      <sheetName val="Ten da dat?f?f?f?f?f?f?f?f?f?f?"/>
      <sheetName val="THKP"/>
      <sheetName val="DTXL"/>
      <sheetName val="PTKL"/>
      <sheetName val="KL"/>
      <sheetName val="BK"/>
      <sheetName val="BKL BV"/>
      <sheetName val="QD-437"/>
      <sheetName val="DG_Binh Duong"/>
      <sheetName val="89"/>
      <sheetName val="Khoi luong"/>
      <sheetName val="Chiet tinh dz22"/>
      <sheetName val="Ten_da_dat__________"/>
      <sheetName val="Ten_da_dat___________________"/>
      <sheetName val="桓敥㍴ܴ?桓敥㍴ܵ?桓敥㍴"/>
      <sheetName val="ܵ?桓敥㍴ܶ?桓敥㍴ܷ"/>
      <sheetName val="ܸ?桓敥㍴ܹ"/>
      <sheetName val="桓敥㑴ܳ?桓敥㑴ܴ?桓"/>
      <sheetName val="ܹ?桓敥㕴Ȱ?䍎_x0002_嘀ь?"/>
      <sheetName val="Ƀ?䱖_x0004_吀䑈є?䡔呑"/>
      <sheetName val="桓敥㍴ܷ?桓敥㍴ܸ?桓敥㍴"/>
      <sheetName val="㑴ܴ?桓敥㑴ܵ?桓敥㑴ܶ?桓敥㑴"/>
      <sheetName val="Ten_da__x0000__x0000__x0000__x0000__x0000__x0000__x0000__x0000__x0000__x0000__x0000__x0000__x0000__x0000__x0000__x0000__x0000__x0000__x0000__x0000__x0000__x0000_"/>
      <sheetName val="_x0000__x0000__x0000__x0000__x0000__x0000__x0000__x0001__x0000_??_x0000__x0000__x0000__x0000__x0000__x0000__x0000__x0000__x0000__x0000__x0000__x0000__x0000__x0000_??_x0000__x0000_?_x0000_"/>
      <sheetName val="Thuong"/>
      <sheetName val="DKL"/>
      <sheetName val="TGL-TC"/>
      <sheetName val="Chart1"/>
      <sheetName val="TLL"/>
      <sheetName val="TTL"/>
      <sheetName val="DKTC "/>
      <sheetName val="HDTS"/>
      <sheetName val="TTLuong"/>
      <sheetName val="Ƀ"/>
      <sheetName val="???????_x0001_???????????????????????"/>
      <sheetName val="Ten da dat?_x0003_材_x0019_本柀果栰栌梠桼検楠"/>
      <sheetName val="Ten da dat__x0003_材_x0019_本柀果栰栌梠桼検楠"/>
      <sheetName val="Ten da dat?̃_x0007_?%???????̃̃_xffff__xffff_̃̃̃̃̃"/>
      <sheetName val="Ten da dat________̃̃̃̃Ϩ_㣤e狈秌_x0015__О"/>
      <sheetName val="________x0001________________________"/>
      <sheetName val="桓敥㍴ܴ_桓敥㍴ܵ_桓敥㍴"/>
      <sheetName val="ܵ_桓敥㍴ܶ_桓敥㍴ܷ"/>
      <sheetName val="ܸ_桓敥㍴ܹ"/>
      <sheetName val="桓敥㑴ܳ_桓敥㑴ܴ_桓"/>
      <sheetName val="ܹ_桓敥㕴Ȱ_䍎_x0002_嘀ь_"/>
      <sheetName val="Ƀ_䱖_x0004_吀䑈є_䡔呑"/>
      <sheetName val="桓敥㍴ܷ_桓敥㍴ܸ_桓敥㍴"/>
      <sheetName val="㑴ܴ_桓敥㑴ܵ_桓敥㑴ܶ_桓敥㑴"/>
      <sheetName val="Ten da dat_̃_x0007__%_______̃̃_xffff__xffff_̃̃̃̃̃"/>
      <sheetName val="Ten da dat_x0000_̃̃̃̃Ϩ_x0000_㣤e狈秌_x0015__x0000_О «_x0000_̃̃̃̃"/>
      <sheetName val="K_TC_"/>
      <sheetName val="IBASE"/>
      <sheetName val="Ten da dat_x0000__x0000__x0000__x0000__x0000__x0000__x0000__x0000__x0000__x0000__x0000__x0000__x0000__x0000__x0000__x0000__x0000__x0000_䀀Ł_x0000_"/>
    </sheetNames>
    <sheetDataSet>
      <sheetData sheetId="0" refreshError="1"/>
      <sheetData sheetId="1" refreshError="1"/>
      <sheetData sheetId="2" refreshError="1">
        <row r="34">
          <cell r="B34" t="str">
            <v>CT</v>
          </cell>
          <cell r="C34" t="str">
            <v>VËn chuyÓn  bª t«ng M50</v>
          </cell>
          <cell r="D34" t="str">
            <v>m3</v>
          </cell>
          <cell r="E34">
            <v>0.216</v>
          </cell>
          <cell r="H34">
            <v>92717.262667499992</v>
          </cell>
        </row>
        <row r="35">
          <cell r="B35" t="str">
            <v>CT</v>
          </cell>
          <cell r="C35" t="str">
            <v>VËn chuyÓn  bª t«ng M150</v>
          </cell>
          <cell r="D35" t="str">
            <v>m3</v>
          </cell>
          <cell r="E35">
            <v>1.1000000000000001</v>
          </cell>
          <cell r="H35">
            <v>89605.428454999987</v>
          </cell>
        </row>
        <row r="36">
          <cell r="B36" t="str">
            <v>CT</v>
          </cell>
          <cell r="C36" t="str">
            <v>VËn chuyÓn  bª t«ng M200</v>
          </cell>
          <cell r="D36" t="str">
            <v>m3</v>
          </cell>
          <cell r="E36">
            <v>0.08</v>
          </cell>
          <cell r="H36">
            <v>67242.986511249997</v>
          </cell>
        </row>
        <row r="39">
          <cell r="B39" t="str">
            <v>03.2203</v>
          </cell>
          <cell r="C39" t="str">
            <v>LÊp + ®¾p ®Êt mãng</v>
          </cell>
          <cell r="D39" t="str">
            <v>m3</v>
          </cell>
          <cell r="E39">
            <v>6.6133333333333351</v>
          </cell>
          <cell r="H39">
            <v>10890</v>
          </cell>
        </row>
        <row r="93">
          <cell r="B93" t="str">
            <v>TT</v>
          </cell>
          <cell r="C93" t="str">
            <v>§Òn bï ®Êt m­în thi c«ng</v>
          </cell>
          <cell r="D93" t="str">
            <v>m2</v>
          </cell>
          <cell r="E93">
            <v>3.84</v>
          </cell>
          <cell r="F93">
            <v>1100</v>
          </cell>
        </row>
        <row r="161">
          <cell r="B161" t="str">
            <v>03.3103</v>
          </cell>
          <cell r="C161" t="str">
            <v>§µo ®Êt cÊp 3 r·nh tiÕp ®Þa</v>
          </cell>
          <cell r="D161" t="str">
            <v>m3</v>
          </cell>
          <cell r="E161">
            <v>4</v>
          </cell>
          <cell r="F161"/>
          <cell r="G161"/>
          <cell r="H161">
            <v>21926</v>
          </cell>
        </row>
        <row r="162">
          <cell r="B162" t="str">
            <v>03.3203</v>
          </cell>
          <cell r="C162" t="str">
            <v>LÊp ®Êt r·nh tiÕp ®Þa</v>
          </cell>
          <cell r="D162" t="str">
            <v>m3</v>
          </cell>
          <cell r="E162">
            <v>4</v>
          </cell>
          <cell r="F162"/>
          <cell r="G162"/>
          <cell r="H162">
            <v>10007</v>
          </cell>
        </row>
        <row r="182">
          <cell r="B182" t="str">
            <v>02.1443</v>
          </cell>
          <cell r="C182" t="str">
            <v>VËn chuyÓn d©y dÉn</v>
          </cell>
          <cell r="D182" t="str">
            <v>TÊn</v>
          </cell>
          <cell r="E182">
            <v>0.34369919999999998</v>
          </cell>
          <cell r="F182"/>
          <cell r="G182"/>
          <cell r="H182">
            <v>48749.399999999994</v>
          </cell>
        </row>
        <row r="189">
          <cell r="B189" t="str">
            <v>03.1113</v>
          </cell>
          <cell r="C189" t="str">
            <v>§µo ®Êt cÊp 3 ®é s©u &gt;1m; S &lt; 5m2</v>
          </cell>
          <cell r="D189" t="str">
            <v>m3</v>
          </cell>
          <cell r="E189">
            <v>3.3599999999999994</v>
          </cell>
          <cell r="H189">
            <v>24428</v>
          </cell>
        </row>
        <row r="220">
          <cell r="B220" t="str">
            <v>§g VC 36</v>
          </cell>
          <cell r="C220" t="str">
            <v>V/c Cét BT tõ NM BT chÌm lªn Ctr×nh</v>
          </cell>
          <cell r="D220" t="str">
            <v>TÊn</v>
          </cell>
          <cell r="E220">
            <v>0.22500000000000001</v>
          </cell>
          <cell r="F220"/>
          <cell r="G220"/>
          <cell r="H220">
            <v>7358</v>
          </cell>
          <cell r="I220">
            <v>239962.80000000002</v>
          </cell>
        </row>
        <row r="309">
          <cell r="B309" t="str">
            <v>02.2401</v>
          </cell>
          <cell r="C309" t="str">
            <v>Trung chuyÓn d©y, thÐp, PK...: 700 m</v>
          </cell>
          <cell r="D309" t="str">
            <v>TÊn</v>
          </cell>
          <cell r="E309">
            <v>3.2467334399999999</v>
          </cell>
          <cell r="H309">
            <v>15289.96</v>
          </cell>
          <cell r="I309">
            <v>84338.099999999991</v>
          </cell>
          <cell r="J309">
            <v>0</v>
          </cell>
          <cell r="K309">
            <v>0</v>
          </cell>
          <cell r="L309">
            <v>49642.424428262399</v>
          </cell>
          <cell r="M309">
            <v>273823.32953606395</v>
          </cell>
        </row>
        <row r="323">
          <cell r="B323" t="str">
            <v>03.3103</v>
          </cell>
          <cell r="C323" t="str">
            <v>§µo ®Êt cÊp 3 r·nh tiÕp ®Þa</v>
          </cell>
          <cell r="D323" t="str">
            <v>m3</v>
          </cell>
          <cell r="E323">
            <v>1.2000000000000002</v>
          </cell>
          <cell r="F323"/>
          <cell r="G323"/>
          <cell r="H323">
            <v>21296</v>
          </cell>
        </row>
        <row r="324">
          <cell r="B324" t="str">
            <v>03.3203</v>
          </cell>
          <cell r="C324" t="str">
            <v>LÊp ®Êt r·nh tiÕp ®Þa</v>
          </cell>
          <cell r="D324" t="str">
            <v>m3</v>
          </cell>
          <cell r="E324">
            <v>1.2000000000000002</v>
          </cell>
          <cell r="F324"/>
          <cell r="G324"/>
          <cell r="H324">
            <v>10007</v>
          </cell>
        </row>
        <row r="350">
          <cell r="B350" t="str">
            <v>04.9102</v>
          </cell>
          <cell r="C350" t="str">
            <v>L¾p ®Æt xµ trªn cét BTLT</v>
          </cell>
          <cell r="D350" t="str">
            <v>Kg</v>
          </cell>
          <cell r="E350">
            <v>68.53</v>
          </cell>
          <cell r="F350">
            <v>8500</v>
          </cell>
          <cell r="G350"/>
          <cell r="H350">
            <v>181.47</v>
          </cell>
        </row>
        <row r="370">
          <cell r="B370" t="str">
            <v>04.8102</v>
          </cell>
          <cell r="C370" t="str">
            <v>L¾p ®Æt gi¸ trªn cét BTLT</v>
          </cell>
          <cell r="D370" t="str">
            <v>Kg</v>
          </cell>
          <cell r="E370">
            <v>11.68</v>
          </cell>
          <cell r="F370">
            <v>8500</v>
          </cell>
          <cell r="G370"/>
          <cell r="H370">
            <v>155.58600000000001</v>
          </cell>
        </row>
        <row r="390">
          <cell r="B390" t="str">
            <v>04.8101</v>
          </cell>
          <cell r="C390" t="str">
            <v>L¾p ®Æt thang trªn cét BTLT</v>
          </cell>
          <cell r="D390" t="str">
            <v>Kg</v>
          </cell>
          <cell r="E390">
            <v>59.59</v>
          </cell>
          <cell r="F390">
            <v>8500</v>
          </cell>
          <cell r="G390"/>
          <cell r="H390">
            <v>171.14500000000001</v>
          </cell>
        </row>
        <row r="406">
          <cell r="B406" t="str">
            <v>§g VC 36</v>
          </cell>
          <cell r="C406" t="str">
            <v>V/c vËt t­ B mua tõ HN lªn Hµ Giang</v>
          </cell>
          <cell r="D406" t="str">
            <v>TÊn</v>
          </cell>
          <cell r="E406">
            <v>0.15108000000000002</v>
          </cell>
          <cell r="F406"/>
          <cell r="G406"/>
          <cell r="H406">
            <v>6033</v>
          </cell>
          <cell r="I406">
            <v>239962.80000000002</v>
          </cell>
        </row>
        <row r="431">
          <cell r="B431" t="str">
            <v>02.2601</v>
          </cell>
          <cell r="C431" t="str">
            <v>Trung chuyÓn ThiÕt bÞ: 1,5 Km</v>
          </cell>
          <cell r="D431" t="str">
            <v>TÊn</v>
          </cell>
          <cell r="E431">
            <v>4.0000000000000001E-3</v>
          </cell>
          <cell r="F431"/>
          <cell r="G431"/>
          <cell r="H431">
            <v>12546.659999999998</v>
          </cell>
          <cell r="I431">
            <v>84338.099999999991</v>
          </cell>
        </row>
        <row r="432">
          <cell r="B432" t="str">
            <v>§g VC 36</v>
          </cell>
          <cell r="C432" t="str">
            <v>VËn chuyÓn tõ kho ®Õn CTr×nh</v>
          </cell>
          <cell r="D432" t="str">
            <v>TÊn</v>
          </cell>
          <cell r="E432">
            <v>4.0000000000000001E-3</v>
          </cell>
          <cell r="F432"/>
          <cell r="G432"/>
          <cell r="H432">
            <v>11037</v>
          </cell>
          <cell r="I432">
            <v>40268.799999999996</v>
          </cell>
        </row>
      </sheetData>
      <sheetData sheetId="3" refreshError="1"/>
      <sheetData sheetId="4" refreshError="1">
        <row r="8">
          <cell r="B8" t="str">
            <v>02.1464</v>
          </cell>
          <cell r="C8" t="str">
            <v>V/c cét bª t«ng li t©m 12b</v>
          </cell>
          <cell r="D8" t="str">
            <v>TÊn</v>
          </cell>
          <cell r="E8">
            <v>1</v>
          </cell>
          <cell r="H8">
            <v>90972.200000000012</v>
          </cell>
        </row>
        <row r="25">
          <cell r="B25" t="str">
            <v>CT</v>
          </cell>
          <cell r="C25" t="str">
            <v>VËn chuyÓn  bª t«ng M50</v>
          </cell>
          <cell r="D25" t="str">
            <v>m3</v>
          </cell>
          <cell r="E25">
            <v>0.216</v>
          </cell>
          <cell r="H25">
            <v>92717.262667499992</v>
          </cell>
        </row>
        <row r="125">
          <cell r="B125" t="str">
            <v>CT</v>
          </cell>
          <cell r="C125" t="str">
            <v>VËn chuyÓn Bª t«ng M 100</v>
          </cell>
          <cell r="D125" t="str">
            <v>m3</v>
          </cell>
          <cell r="E125">
            <v>0.48</v>
          </cell>
          <cell r="H125">
            <v>92817.147648749989</v>
          </cell>
        </row>
        <row r="288">
          <cell r="B288" t="str">
            <v>02.1353</v>
          </cell>
          <cell r="C288" t="str">
            <v>VËn chuyÓn thÐp rêi 350 m; HS: 1,5</v>
          </cell>
          <cell r="D288" t="str">
            <v>TÊn</v>
          </cell>
          <cell r="E288">
            <v>6.8530000000000008E-2</v>
          </cell>
          <cell r="H288">
            <v>54311.774999999994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/>
      <sheetData sheetId="47"/>
      <sheetData sheetId="48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/>
      <sheetData sheetId="286" refreshError="1"/>
      <sheetData sheetId="287"/>
      <sheetData sheetId="288"/>
      <sheetData sheetId="289"/>
      <sheetData sheetId="290"/>
      <sheetData sheetId="29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a Dz22"/>
      <sheetName val="TH 22"/>
      <sheetName val="DT DZ 22 Kv"/>
      <sheetName val="DTchi tiet DZ 22 Kv"/>
      <sheetName val="Chiet tinh dz22"/>
      <sheetName val="Thi nghiem 22"/>
      <sheetName val="VC22"/>
      <sheetName val="DTtram "/>
      <sheetName val="DTTC tram "/>
      <sheetName val="Chiet tinh TB, VT"/>
      <sheetName val=" thi nghiemTBA"/>
      <sheetName val="VCVT"/>
      <sheetName val="bia"/>
      <sheetName val="trang bia"/>
      <sheetName val="TH tram"/>
      <sheetName val="Canuoc QH"/>
      <sheetName val="Canuoc "/>
      <sheetName val="MN&amp;TDsua QH"/>
      <sheetName val="MN&amp;TDsua"/>
      <sheetName val="DBBB sua QH"/>
      <sheetName val="DBBB sua"/>
      <sheetName val="BTBsua QH"/>
      <sheetName val="BTBsua"/>
      <sheetName val="DHNTBsua QH"/>
      <sheetName val="DHNTBsua"/>
      <sheetName val="TNsua QH"/>
      <sheetName val="TNsua"/>
      <sheetName val="DNBsua QH"/>
      <sheetName val="DNBsua"/>
      <sheetName val="DBSCLsua QH"/>
      <sheetName val="DBSCLsua"/>
      <sheetName val="XXXXXXXX"/>
      <sheetName val="Sheet1"/>
      <sheetName val="Sheet2"/>
      <sheetName val="Sheet3"/>
      <sheetName val="Sheet4"/>
      <sheetName val="Sheet5"/>
      <sheetName val="00000000"/>
      <sheetName val="Sheet6"/>
      <sheetName val="Sheet7"/>
      <sheetName val="XL4Poppy"/>
      <sheetName val="(1)TK_ThueGTGT_Thang"/>
      <sheetName val="VCTT"/>
      <sheetName val="DT DZ 22+TBA "/>
      <sheetName val="Chi tiet"/>
      <sheetName val="CT Thang Mo"/>
      <sheetName val="CT  PL"/>
      <sheetName val="NKCTỪ"/>
      <sheetName val="SỔ CÁI"/>
      <sheetName val="BCÂNĐỐI"/>
      <sheetName val="CĐKTOÁN"/>
      <sheetName val="KQHĐKD"/>
      <sheetName val="TỒN QUỸ"/>
      <sheetName val="Chiet tinh dz35"/>
      <sheetName val="THOP XL"/>
      <sheetName val="NKCT?"/>
      <sheetName val="S? CÁI"/>
      <sheetName val="BCÂNÐ?I"/>
      <sheetName val="CÐKTOÁN"/>
      <sheetName val="KQHÐKD"/>
      <sheetName val="T?N QU?"/>
      <sheetName val="佄⁎䥇⁁䡃⁉䥔呅"/>
      <sheetName val="吠䕉⁔䱔_x0004_"/>
      <sheetName val="_x0004_䐀㍄Ե_x0000_䉔㍁వ_x0000_䡔焠"/>
      <sheetName val="వ_x0000_䡔焠祵瑥潴湡_x0005_戀慩呑_x0003_吀敋_x0003_一䵁_x0004_"/>
      <sheetName val="呑_x0003_吀敋_x0003_一䵁_x0004_䠀乕͇_x0000_䅈͉_x0000_"/>
      <sheetName val="乕͇_x0000_䅈͉_x0000_䅌ࡍ_x0000_慂杮朠慩"/>
      <sheetName val="_x0000_慂杮朠"/>
      <sheetName val="楧ൡ_x0000_䅈䝎吠䕉"/>
      <sheetName val="吠䕉⁎䅂୏_x0000_䡔丠䅈⁐"/>
      <sheetName val="⁈䡎偁吠乏_x0006_吀⁈䅂Վ_x0000_敄㍣б_x0000_慊㉮"/>
      <sheetName val="_x0000_敄㍣б_x0000_慊㉮_x0004_䨀湡г_x0000_慊㑮"/>
      <sheetName val="慊㍮_x0004_䨀"/>
      <sheetName val="䨀湡ж_x0000_慊㝮_x0004_䨀湡"/>
      <sheetName val="_x0004_䨀湡и_x0000_慊㥮"/>
      <sheetName val="慊㑮_x0004_"/>
      <sheetName val="gia vt,nc,may"/>
      <sheetName val="_x0004_䐀㍄Ե"/>
      <sheetName val="వ"/>
      <sheetName val="呑_x0003_吀敋_x0003_一䵁_x0004_䠀乕͇"/>
      <sheetName val="乕͇"/>
      <sheetName val=""/>
      <sheetName val="楧ൡ"/>
      <sheetName val="吠䕉⁎䅂୏"/>
      <sheetName val="⁈䡎偁吠乏_x0006_吀⁈䅂Վ"/>
      <sheetName val="䨀湡ж"/>
      <sheetName val="_x0004_䨀湡и"/>
      <sheetName val="_x0002_i  _x0004_z22"/>
      <sheetName val="#REF"/>
      <sheetName val="bia_Dz22"/>
      <sheetName val="TH_22"/>
      <sheetName val="DT_DZ_22_Kv"/>
      <sheetName val="DTchi_tiet_DZ_22_Kv"/>
      <sheetName val="Chiet_tinh_dz22"/>
      <sheetName val="Thi_nghiem_22"/>
      <sheetName val="DTtram_"/>
      <sheetName val="DTTC_tram_"/>
      <sheetName val="Chiet_tinh_TB,_VT"/>
      <sheetName val="_thi_nghiemTBA"/>
      <sheetName val="trang_bia"/>
      <sheetName val="TH_tram"/>
      <sheetName val="DAUVAO"/>
      <sheetName val="DAURA"/>
      <sheetName val="NKCT_"/>
      <sheetName val="S_ CÁI"/>
      <sheetName val="BCÂNÐ_I"/>
      <sheetName val="T_N QU_"/>
      <sheetName val="Canuoc_QH"/>
      <sheetName val="Canuoc_"/>
      <sheetName val="MN&amp;TDsua_QH"/>
      <sheetName val="DBBB_sua_QH"/>
      <sheetName val="DBBB_sua"/>
      <sheetName val="BTBsua_QH"/>
      <sheetName val="DHNTBsua_QH"/>
      <sheetName val="TNsua_QH"/>
      <sheetName val="DNBsua_QH"/>
      <sheetName val="DBSCLsua_QH"/>
      <sheetName val="CT_Thang_Mo"/>
      <sheetName val="CT__PL"/>
      <sheetName val="SỔ_CÁI"/>
      <sheetName val="TỒN_QUỸ"/>
      <sheetName val="Income Statement"/>
      <sheetName val="Shareholders' Equity"/>
      <sheetName val="Tong hop"/>
      <sheetName val="PL so"/>
      <sheetName val="CNDTVT"/>
      <sheetName val="CNDNH"/>
      <sheetName val="CHUYEN MA HIEU"/>
      <sheetName val="CUMTB"/>
      <sheetName val="gvl"/>
      <sheetName val="CUOC"/>
      <sheetName val="KH-Q1,Q2,01"/>
      <sheetName val="C45"/>
      <sheetName val="C46-Q1"/>
      <sheetName val="C47-T1"/>
      <sheetName val="C47-T2"/>
      <sheetName val="C47-T3"/>
      <sheetName val="C46-Q2"/>
      <sheetName val="C47-T4"/>
      <sheetName val="C47-T5"/>
      <sheetName val="C47-T6"/>
      <sheetName val="C46-Q3"/>
      <sheetName val="C47-T7"/>
      <sheetName val="C47-T8"/>
      <sheetName val="C47-T9"/>
      <sheetName val="C46-Q4"/>
      <sheetName val="C47-T10"/>
      <sheetName val="C47-T11"/>
      <sheetName val="C47-T12"/>
      <sheetName val="dnc4"/>
      <sheetName val="INVOICE"/>
      <sheetName val="Packing"/>
      <sheetName val="VASN"/>
      <sheetName val="Actual (1)"/>
      <sheetName val="Actual (2)"/>
      <sheetName val="DECLARATION"/>
      <sheetName val="quota"/>
      <sheetName val="guarantee"/>
      <sheetName val="BE.Letter"/>
      <sheetName val="CERTI(1)"/>
      <sheetName val="CETI(2)"/>
      <sheetName val="VXXXXXXX"/>
      <sheetName val="Recovered_Sheet1"/>
      <sheetName val="Recovered_Sheet2"/>
      <sheetName val="Recovered_Sheet3"/>
      <sheetName val="10000000"/>
      <sheetName val="20000000"/>
      <sheetName val="30000000"/>
      <sheetName val="40000000"/>
      <sheetName val="000000000000"/>
      <sheetName val="100000000000"/>
      <sheetName val="200000000000"/>
      <sheetName val="50000000"/>
      <sheetName val="70000000"/>
      <sheetName val="60000000"/>
      <sheetName val="BV 01"/>
      <sheetName val="BV 02"/>
      <sheetName val="BV 03"/>
      <sheetName val="Chart1"/>
      <sheetName val="BV 04"/>
      <sheetName val="BV 08"/>
      <sheetName val="BV 09"/>
      <sheetName val="BIA SO TIEN GUI KB"/>
      <sheetName val="BIA SO TIEN GUI NH  (3)"/>
      <sheetName val="BIA SO TIEN GUI NH  (02)"/>
      <sheetName val="BIA SO TG NH(01) "/>
      <sheetName val="BIA so quy tien mat"/>
      <sheetName val="thang 7"/>
      <sheetName val="thang 6"/>
      <sheetName val="thang 5"/>
      <sheetName val="thang 4"/>
      <sheetName val="thang 3"/>
      <sheetName val="thang 2"/>
      <sheetName val="thang 1"/>
      <sheetName val="thang 12"/>
      <sheetName val="dongia (2)"/>
      <sheetName val="LKVL-CK-HT-GD1"/>
      <sheetName val="giathanh1"/>
      <sheetName val="lam-moi"/>
      <sheetName val="TONG HOP VL-NC"/>
      <sheetName val="thao-go"/>
      <sheetName val="THPDMoi  (2)"/>
      <sheetName val="gtrinh"/>
      <sheetName val="phuluc1"/>
      <sheetName val="chitiet"/>
      <sheetName val="TONGKE3p "/>
      <sheetName val="TH VL, NC, DDHT Thanhphuoc"/>
      <sheetName val="DONGIA"/>
      <sheetName val="DON GIA"/>
      <sheetName val="TONGKE-HT"/>
      <sheetName val="DG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Tiepdia"/>
      <sheetName val="CHITIET VL-NC-TT-3p"/>
      <sheetName val="TDTKP"/>
      <sheetName val="TDTKP1"/>
      <sheetName val="KPVC-BD "/>
      <sheetName val="VCV-BE-TONG"/>
      <sheetName val="Bang 2B"/>
      <sheetName val="_x0004_䐀㍄Ե?䉔㍁వ?䡔焠"/>
      <sheetName val="వ?䡔焠祵瑥潴湡_x0005_戀慩呑_x0003_吀敋_x0003_一䵁_x0004_"/>
      <sheetName val="呑_x0003_吀敋_x0003_一䵁_x0004_䠀乕͇?䅈͉?"/>
      <sheetName val="乕͇?䅈͉?䅌ࡍ?慂杮朠慩"/>
      <sheetName val="?慂杮朠"/>
      <sheetName val="楧ൡ?䅈䝎吠䕉"/>
      <sheetName val="吠䕉⁎䅂୏?䡔丠䅈⁐"/>
      <sheetName val="⁈䡎偁吠乏_x0006_吀⁈䅂Վ?敄㍣б?慊㉮"/>
      <sheetName val="?敄㍣б?慊㉮_x0004_䨀湡г?慊㑮"/>
      <sheetName val="䨀湡ж?慊㝮_x0004_䨀湡"/>
      <sheetName val="_x0004_䨀湡и?慊㥮"/>
      <sheetName val="KLHT"/>
      <sheetName val="dtxl"/>
      <sheetName val="DATA HT"/>
      <sheetName val="_REF"/>
      <sheetName val="Dgia vat tu"/>
      <sheetName val="Don gia_III"/>
      <sheetName val="_x0004_䐀㍄Ե_䉔㍁వ_䡔焠"/>
      <sheetName val="వ_䡔焠祵瑥潴湡_x0005_戀慩呑_x0003_吀敋_x0003_一䵁_x0004_"/>
      <sheetName val="呑_x0003_吀敋_x0003_一䵁_x0004_䠀乕͇_䅈͉_"/>
      <sheetName val="乕͇_䅈͉_䅌ࡍ_慂杮朠慩"/>
      <sheetName val="_慂杮朠"/>
      <sheetName val="楧ൡ_䅈䝎吠䕉"/>
      <sheetName val="吠䕉⁎䅂୏_䡔丠䅈⁐"/>
      <sheetName val="⁈䡎偁吠乏_x0006_吀⁈䅂Վ_敄㍣б_慊㉮"/>
      <sheetName val="_敄㍣б_慊㉮_x0004_䨀湡г_慊㑮"/>
      <sheetName val="䨀湡ж_慊㝮_x0004_䨀湡"/>
      <sheetName val="_x0004_䨀湡и_慊㥮"/>
      <sheetName val="Ptroduoi"/>
      <sheetName val="kluongxa"/>
      <sheetName val="lietk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 refreshError="1"/>
      <sheetData sheetId="25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 DZ35"/>
      <sheetName val="DT DZ 35 Kv"/>
      <sheetName val="Chiet tinh dz35"/>
      <sheetName val="TN"/>
      <sheetName val="VC"/>
      <sheetName val="Sheet1"/>
      <sheetName val="Sheet2"/>
      <sheetName val="Sheet3"/>
      <sheetName val="DAUTU"/>
      <sheetName val="BLNN"/>
      <sheetName val="2003"/>
      <sheetName val="00000000"/>
      <sheetName val="THANG 1"/>
      <sheetName val="THANG2"/>
      <sheetName val="THANG3"/>
      <sheetName val="THANG 4"/>
      <sheetName val="THANG 5"/>
      <sheetName val="THANG 6"/>
      <sheetName val="THANG 7"/>
      <sheetName val="THANG 8"/>
      <sheetName val="THANG 9"/>
      <sheetName val="THANG 10"/>
      <sheetName val="THANG 11"/>
      <sheetName val="THANG 12"/>
      <sheetName val="LUONG THANG THU 13"/>
      <sheetName val="CONG DOAN"/>
      <sheetName val="XL4Poppy"/>
      <sheetName val="Sheet6"/>
      <sheetName val="Sheet7"/>
      <sheetName val="Sheet4"/>
      <sheetName val="Sheet5"/>
      <sheetName val="(1)TK_ThueGTGT_Thang"/>
      <sheetName val="(2)Bangkebanra"/>
      <sheetName val="(3)BKMuavao-Co HDGTGT"/>
      <sheetName val="(4)BKMuavao-KTru 3% "/>
      <sheetName val="DUONG"/>
      <sheetName val="KHANH"/>
      <sheetName val="PHONG"/>
      <sheetName val="XXXXXXXX"/>
      <sheetName val="QHHC"/>
      <sheetName val="CC10"/>
      <sheetName val="SS02-10"/>
      <sheetName val="QHNN"/>
      <sheetName val="CDCC"/>
      <sheetName val="SSNN"/>
      <sheetName val="QHTSR"/>
      <sheetName val="QHTmR"/>
      <sheetName val="SSDT"/>
      <sheetName val="SSKDCnt"/>
      <sheetName val="CC03-05"/>
      <sheetName val="SSDD03-05"/>
      <sheetName val="CDCCgd1"/>
      <sheetName val="KHKNR03-05"/>
      <sheetName val="KHTMR03-05"/>
      <sheetName val="CC06-10"/>
      <sheetName val="SSDD06-10"/>
      <sheetName val="CDCCgd2"/>
      <sheetName val="KHTSR06-10"/>
      <sheetName val="khKNTS06-10"/>
      <sheetName val="SS02-05-10"/>
      <sheetName val="Chiet tinh dz22"/>
      <sheetName val="Code"/>
      <sheetName val="Theodoichung"/>
      <sheetName val="T.D.C.Tiet"/>
      <sheetName val="C.tiet"/>
      <sheetName val="Khuyenmai"/>
      <sheetName val="10000000"/>
      <sheetName val="DanhMuc"/>
      <sheetName val="Overhead &amp; Profit B-1"/>
      <sheetName val="Chi tiet"/>
      <sheetName val="co huu"/>
      <sheetName val="to kho"/>
      <sheetName val="PU"/>
      <sheetName val="NHAN"/>
      <sheetName val="luong moc"/>
      <sheetName val="XL4Test5"/>
      <sheetName val="Ton T12"/>
      <sheetName val="Ton T1"/>
      <sheetName val="Ton T2"/>
      <sheetName val="Ton T3"/>
      <sheetName val="Ton T4"/>
      <sheetName val="Ton T5"/>
      <sheetName val="Ton T6"/>
      <sheetName val="Ton T7"/>
      <sheetName val="BKe thang(12)"/>
      <sheetName val="BKe thang (1)"/>
      <sheetName val="BKe thang (2)"/>
      <sheetName val="BKe thang 3"/>
      <sheetName val="BKe thang4"/>
      <sheetName val="BKe thang5"/>
      <sheetName val="BKe thang6"/>
      <sheetName val="mau1"/>
      <sheetName val="inth2"/>
      <sheetName val="mau3"/>
      <sheetName val="mau4"/>
      <sheetName val="MAU TH5"/>
      <sheetName val="mau6"/>
      <sheetName val="mau7"/>
      <sheetName val="mau8"/>
      <sheetName val="mauTH9"/>
      <sheetName val="mauTH 10"/>
      <sheetName val="HIEU QUA DAO TAO PC"/>
      <sheetName val="MTO REV.2(ARMOR)"/>
      <sheetName val="tamung"/>
      <sheetName val="RUOT"/>
      <sheetName val="SP RUOT"/>
      <sheetName val="VO"/>
      <sheetName val="SP VO"/>
      <sheetName val="TPCS"/>
      <sheetName val="SP TPCS"/>
      <sheetName val="ILOGO"/>
      <sheetName val="SPILGO"/>
      <sheetName val="CLOGO"/>
      <sheetName val="SPCLOGO"/>
      <sheetName val="BONGDAN"/>
      <sheetName val="SPBDAN"/>
      <sheetName val="TONGHOP"/>
      <sheetName val="KHAC"/>
      <sheetName val="VPP 03 2005"/>
      <sheetName val="20000000"/>
      <sheetName val="30000000"/>
      <sheetName val="40000000"/>
      <sheetName val="CT Thang Mo"/>
      <sheetName val="CT  PL"/>
      <sheetName val="〳_x0007_匀敨瑥ㄳ_x0007_"/>
      <sheetName val="ㄳ_x0007_匀敨瑥㈳_x0007_匀敨瑥㌳"/>
      <sheetName val="匀敨瑥㌳_x0007_匀敨瑥㐳_x0007_匀敨瑥㔳_x0007_"/>
      <sheetName val="_x0007_匀"/>
      <sheetName val="敥㍴"/>
      <sheetName val="_x0007_匀敨瑥㘳_x0007_"/>
      <sheetName val="ܶ_x0000_桓敥㍴ܷ"/>
      <sheetName val="㜳_x0007_匀敨瑥㠳"/>
      <sheetName val="匀敨瑥〴"/>
      <sheetName val="ܰ_x0000_桓敥㑴ܱ_x0000_桓"/>
      <sheetName val="_x0007_匀敨瑥㈴_x0007_匀"/>
      <sheetName val="_x0007_匀敨瑥㌴_x0007_"/>
      <sheetName val="㤴_x0007_匀敨瑥〵_x0002_"/>
      <sheetName val="〵_x0002_一Ƀ_x0000_䱖_x0004_吀"/>
      <sheetName val="ь_x0000_䡔呄_x0004_吀先Ք"/>
      <sheetName val="䡔呑_x0005_䌀⁔呈_x0006_䈀"/>
      <sheetName val="ٔ_x0000_⁂楴桮_x0002_堀݄_x0000_䡔嘠⁔݁_x0000_畏汴瑥ͳ"/>
      <sheetName val="呖䄠_x0007_伀瑵敬獴_x0003_倀"/>
      <sheetName val="獴_x0003_倀獇_x0006_嘀䅔慣"/>
      <sheetName val="敥㍴ܹ_x0000_"/>
      <sheetName val="㍴ܸ_x0000_桓敥"/>
      <sheetName val="ܳ_x0000_桓敥㑴ܴ"/>
      <sheetName val="㐴_x0007_匀敨瑥㔴_x0007_"/>
      <sheetName val="㔴_x0007_匀敨瑥㘴_x0007_"/>
      <sheetName val="㘴_x0007_匀敨瑥㜴_x0007_"/>
      <sheetName val="㜴_x0007_匀敨瑥㠴_x0007_"/>
      <sheetName val="㠴_x0007_匀敨瑥㤴_x0007_"/>
      <sheetName val="NON HCMC SALES"/>
      <sheetName val="HANOI SALES"/>
      <sheetName val="SOUTH"/>
      <sheetName val="SOH_HN"/>
      <sheetName val="Week 3"/>
      <sheetName val="PNT-QUOT-#3"/>
      <sheetName val="COAT&amp;WRAP-QIOT-#3"/>
      <sheetName val="ܶ"/>
      <sheetName val="ܰ"/>
      <sheetName val="〵_x0002_一Ƀ"/>
      <sheetName val="ь"/>
      <sheetName val="ٔ"/>
      <sheetName val="㍴ܸ"/>
      <sheetName val="ܳ"/>
      <sheetName val="KẾ HOẠCH THANG 05"/>
      <sheetName val="PL01 Giao chi tieu NV"/>
      <sheetName val="PL02 Giao chi tieu CTV"/>
      <sheetName val="PL03 phan ca"/>
      <sheetName val="PL04 BH vung lom"/>
      <sheetName val="PL5 CS Điểm bán"/>
      <sheetName val="PL6 Du tru hang hoa"/>
      <sheetName val="Tien do theo tuan"/>
      <sheetName val="HY35"/>
      <sheetName val="SS02-_x0010_5-10"/>
      <sheetName val="Sheet8"/>
      <sheetName val="dongia (2)"/>
      <sheetName val="Chiet_tinh_dz35"/>
      <sheetName val="QT_DZ35"/>
      <sheetName val="DT_DZ_35_Kv"/>
      <sheetName val="(3)BKMuavao-Co_HDGTGT"/>
      <sheetName val="(4)BKMuavao-KTru_3%_"/>
      <sheetName val="THANG_1"/>
      <sheetName val="THANG_4"/>
      <sheetName val="THANG_5"/>
      <sheetName val="THANG_6"/>
      <sheetName val="THANG_7"/>
      <sheetName val="THANG_8"/>
      <sheetName val="THANG_9"/>
      <sheetName val="THANG_10"/>
      <sheetName val="THANG_11"/>
      <sheetName val="THANG_12"/>
      <sheetName val="LUONG_THANG_THU_13"/>
      <sheetName val="CONG_DOAN"/>
      <sheetName val="Chiet_tinh_dz22"/>
      <sheetName val="Ton_T12"/>
      <sheetName val="Ton_T1"/>
      <sheetName val="Ton_T2"/>
      <sheetName val="Ton_T3"/>
      <sheetName val="Ton_T4"/>
      <sheetName val="Ton_T5"/>
      <sheetName val="Ton_T6"/>
      <sheetName val="Ton_T7"/>
      <sheetName val="BKe_thang(12)"/>
      <sheetName val="BKe_thang_(1)"/>
      <sheetName val="BKe_thang_(2)"/>
      <sheetName val="BKe_thang_3"/>
      <sheetName val="BKe_thang4"/>
      <sheetName val="BKe_thang5"/>
      <sheetName val="BKe_thang6"/>
      <sheetName val="QT_DZ351"/>
      <sheetName val="DT_DZ_35_Kv1"/>
      <sheetName val="Chiet_tinh_dz351"/>
      <sheetName val="(3)BKMuavao-Co_HDGTGT1"/>
      <sheetName val="(4)BKMuavao-KTru_3%_1"/>
      <sheetName val="THANG_13"/>
      <sheetName val="THANG_41"/>
      <sheetName val="THANG_51"/>
      <sheetName val="THANG_61"/>
      <sheetName val="THANG_71"/>
      <sheetName val="THANG_81"/>
      <sheetName val="THANG_91"/>
      <sheetName val="THANG_101"/>
      <sheetName val="THANG_111"/>
      <sheetName val="THANG_121"/>
      <sheetName val="LUONG_THANG_THU_131"/>
      <sheetName val="CONG_DOAN1"/>
      <sheetName val="Chiet_tinh_dz221"/>
      <sheetName val="Ton_T121"/>
      <sheetName val="Ton_T11"/>
      <sheetName val="Ton_T21"/>
      <sheetName val="Ton_T31"/>
      <sheetName val="Ton_T41"/>
      <sheetName val="Ton_T51"/>
      <sheetName val="Ton_T61"/>
      <sheetName val="Ton_T71"/>
      <sheetName val="BKe_thang(12)1"/>
      <sheetName val="BKe_thang_(1)1"/>
      <sheetName val="BKe_thang_(2)1"/>
      <sheetName val="BKe_thang_31"/>
      <sheetName val="BKe_thang41"/>
      <sheetName val="BKe_thang51"/>
      <sheetName val="BKe_thang61"/>
      <sheetName val="K? HO?CH THANG 05"/>
      <sheetName val="PL5 CS ÐiêÒm baìn"/>
      <sheetName val="ܶ?桓敥㍴ܷ"/>
      <sheetName val="ܰ?桓敥㑴ܱ?桓"/>
      <sheetName val="〵_x0002_一Ƀ?䱖_x0004_吀"/>
      <sheetName val="ь?䡔呄_x0004_吀先Ք"/>
      <sheetName val="ٔ?⁂楴桮_x0002_堀݄?䡔嘠⁔݁?畏汴瑥ͳ"/>
      <sheetName val="敥㍴ܹ?"/>
      <sheetName val="㍴ܸ?桓敥"/>
      <sheetName val="ܳ?桓敥㑴ܴ"/>
      <sheetName val="K_ HO_CH THANG 05"/>
      <sheetName val="co_huu"/>
      <sheetName val="to_kho"/>
      <sheetName val="luong_moc"/>
      <sheetName val="T_D_C_Tiet"/>
      <sheetName val="C_tiet"/>
      <sheetName val="Overhead_&amp;_Profit_B-1"/>
      <sheetName val="Chi_tiet"/>
      <sheetName val="MAU_TH5"/>
      <sheetName val="mauTH_10"/>
      <sheetName val="HIEU_QUA_DAO_TAO_PC"/>
      <sheetName val="KẾ_HOẠCH_THANG_05"/>
      <sheetName val="PL01_Giao_chi_tieu_NV"/>
      <sheetName val="PL02_Giao_chi_tieu_CTV"/>
      <sheetName val="PL03_phan_ca"/>
      <sheetName val="PL04_BH_vung_lom"/>
      <sheetName val="PL5_CS_Điểm_bán"/>
      <sheetName val="PL6_Du_tru_hang_hoa"/>
      <sheetName val="Tien_do_theo_tuan"/>
      <sheetName val="MTO_REV_2(ARMOR)"/>
      <sheetName val="SP_RUOT"/>
      <sheetName val="SP_VO"/>
      <sheetName val="SP_TPCS"/>
      <sheetName val="ܶ_桓敥㍴ܷ"/>
      <sheetName val="ܰ_桓敥㑴ܱ_桓"/>
      <sheetName val="〵_x0002_一Ƀ_䱖_x0004_吀"/>
      <sheetName val="ь_䡔呄_x0004_吀先Ք"/>
      <sheetName val="ٔ_⁂楴桮_x0002_堀݄_䡔嘠⁔݁_畏汴瑥ͳ"/>
      <sheetName val="敥㍴ܹ_"/>
      <sheetName val="㍴ܸ_桓敥"/>
      <sheetName val="ܳ_桓敥㑴ܴ"/>
      <sheetName val="KLHT"/>
      <sheetName val="PL5 CS Ðiê?m ba´n"/>
      <sheetName val="PL5 CS Ðiê_m ba´n"/>
      <sheetName val="10"/>
    </sheetNames>
    <sheetDataSet>
      <sheetData sheetId="0"/>
      <sheetData sheetId="1"/>
      <sheetData sheetId="2" refreshError="1">
        <row r="3">
          <cell r="H3">
            <v>17.099999999999998</v>
          </cell>
        </row>
        <row r="4">
          <cell r="H4">
            <v>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/>
      <sheetData sheetId="125"/>
      <sheetData sheetId="126" refreshError="1"/>
      <sheetData sheetId="127"/>
      <sheetData sheetId="128" refreshError="1"/>
      <sheetData sheetId="129" refreshError="1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/>
      <sheetData sheetId="145"/>
      <sheetData sheetId="146"/>
      <sheetData sheetId="147"/>
      <sheetData sheetId="148"/>
      <sheetData sheetId="149"/>
      <sheetData sheetId="150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/>
      <sheetData sheetId="175"/>
      <sheetData sheetId="176" refreshError="1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an"/>
      <sheetName val="TienGiang"/>
      <sheetName val="Bentre"/>
      <sheetName val="DongThap"/>
      <sheetName val="VinhLong"/>
      <sheetName val="TraVinh"/>
      <sheetName val="CanTho"/>
      <sheetName val="Soctrang"/>
      <sheetName val="AnGiang"/>
      <sheetName val="KienGiang"/>
      <sheetName val="BacLieu"/>
      <sheetName val="CaMau"/>
      <sheetName val="CD-TPKT"/>
      <sheetName val="CD-TPKT (tron)"/>
      <sheetName val="CD-TPKT (tron) (L-2003)"/>
      <sheetName val="CD-DVHC"/>
      <sheetName val="CD-DVHC (tron)"/>
      <sheetName val="Phi NN-DVHC (tron) (L-200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TD"/>
      <sheetName val="khu4"/>
      <sheetName val="§BBB"/>
      <sheetName val="TN"/>
      <sheetName val="XXXXXXXX"/>
      <sheetName val="00000000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zoomScale="85" zoomScaleNormal="85" workbookViewId="0">
      <selection sqref="A1:G1"/>
    </sheetView>
  </sheetViews>
  <sheetFormatPr defaultColWidth="9.140625" defaultRowHeight="15" x14ac:dyDescent="0.25"/>
  <cols>
    <col min="1" max="1" width="5.7109375" style="3" bestFit="1" customWidth="1"/>
    <col min="2" max="2" width="25.7109375" style="2" bestFit="1" customWidth="1"/>
    <col min="3" max="3" width="23.85546875" style="3" customWidth="1"/>
    <col min="4" max="4" width="31.28515625" style="3" customWidth="1"/>
    <col min="5" max="5" width="31.7109375" style="3" customWidth="1"/>
    <col min="6" max="6" width="24" style="3" customWidth="1"/>
    <col min="7" max="7" width="45.5703125" style="3" customWidth="1"/>
    <col min="8" max="16384" width="9.140625" style="2"/>
  </cols>
  <sheetData>
    <row r="1" spans="1:7" ht="28.5" customHeight="1" x14ac:dyDescent="0.25">
      <c r="A1" s="320" t="s">
        <v>15</v>
      </c>
      <c r="B1" s="320"/>
      <c r="C1" s="320"/>
      <c r="D1" s="320"/>
      <c r="E1" s="320"/>
      <c r="F1" s="320"/>
      <c r="G1" s="320"/>
    </row>
    <row r="2" spans="1:7" ht="112.5" x14ac:dyDescent="0.25">
      <c r="A2" s="4" t="s">
        <v>0</v>
      </c>
      <c r="B2" s="1" t="s">
        <v>1</v>
      </c>
      <c r="C2" s="7" t="s">
        <v>4</v>
      </c>
      <c r="D2" s="10" t="s">
        <v>5</v>
      </c>
      <c r="E2" s="10" t="s">
        <v>6</v>
      </c>
      <c r="F2" s="10" t="s">
        <v>9</v>
      </c>
      <c r="G2" s="7" t="s">
        <v>71</v>
      </c>
    </row>
    <row r="3" spans="1:7" ht="56.25" x14ac:dyDescent="0.25">
      <c r="A3" s="6">
        <v>1</v>
      </c>
      <c r="B3" s="5" t="s">
        <v>2</v>
      </c>
      <c r="C3" s="9" t="s">
        <v>3</v>
      </c>
      <c r="D3" s="9" t="s">
        <v>7</v>
      </c>
      <c r="E3" s="9" t="s">
        <v>7</v>
      </c>
      <c r="F3" s="9"/>
      <c r="G3" s="9" t="s">
        <v>72</v>
      </c>
    </row>
    <row r="4" spans="1:7" ht="56.25" x14ac:dyDescent="0.25">
      <c r="A4" s="6">
        <v>2</v>
      </c>
      <c r="B4" s="5" t="s">
        <v>10</v>
      </c>
      <c r="C4" s="9"/>
      <c r="D4" s="9"/>
      <c r="E4" s="9" t="s">
        <v>7</v>
      </c>
      <c r="F4" s="9"/>
      <c r="G4" s="9" t="s">
        <v>74</v>
      </c>
    </row>
    <row r="5" spans="1:7" ht="37.5" x14ac:dyDescent="0.25">
      <c r="A5" s="6">
        <v>3</v>
      </c>
      <c r="B5" s="5" t="s">
        <v>11</v>
      </c>
      <c r="C5" s="9"/>
      <c r="D5" s="9"/>
      <c r="E5" s="9" t="s">
        <v>8</v>
      </c>
      <c r="F5" s="9"/>
      <c r="G5" s="9" t="s">
        <v>73</v>
      </c>
    </row>
    <row r="6" spans="1:7" ht="37.5" x14ac:dyDescent="0.25">
      <c r="A6" s="6">
        <v>4</v>
      </c>
      <c r="B6" s="5" t="s">
        <v>12</v>
      </c>
      <c r="C6" s="9"/>
      <c r="D6" s="9"/>
      <c r="E6" s="9" t="s">
        <v>8</v>
      </c>
      <c r="F6" s="9"/>
      <c r="G6" s="9" t="s">
        <v>73</v>
      </c>
    </row>
    <row r="7" spans="1:7" ht="37.5" x14ac:dyDescent="0.25">
      <c r="A7" s="6">
        <v>5</v>
      </c>
      <c r="B7" s="5" t="s">
        <v>14</v>
      </c>
      <c r="C7" s="9"/>
      <c r="D7" s="9"/>
      <c r="E7" s="9" t="s">
        <v>8</v>
      </c>
      <c r="F7" s="9"/>
      <c r="G7" s="9" t="s">
        <v>73</v>
      </c>
    </row>
    <row r="8" spans="1:7" ht="56.25" x14ac:dyDescent="0.25">
      <c r="A8" s="6">
        <v>6</v>
      </c>
      <c r="B8" s="5" t="s">
        <v>13</v>
      </c>
      <c r="C8" s="9"/>
      <c r="D8" s="9"/>
      <c r="E8" s="9" t="s">
        <v>7</v>
      </c>
      <c r="F8" s="9"/>
      <c r="G8" s="9" t="s">
        <v>72</v>
      </c>
    </row>
    <row r="9" spans="1:7" ht="56.25" x14ac:dyDescent="0.25">
      <c r="A9" s="6">
        <v>7</v>
      </c>
      <c r="B9" s="5" t="s">
        <v>48</v>
      </c>
      <c r="C9" s="9"/>
      <c r="D9" s="9"/>
      <c r="E9" s="9"/>
      <c r="F9" s="9" t="s">
        <v>77</v>
      </c>
      <c r="G9" s="9" t="s">
        <v>75</v>
      </c>
    </row>
    <row r="10" spans="1:7" ht="56.25" x14ac:dyDescent="0.25">
      <c r="A10" s="6">
        <v>8</v>
      </c>
      <c r="B10" s="5" t="s">
        <v>47</v>
      </c>
      <c r="C10" s="9"/>
      <c r="D10" s="9"/>
      <c r="E10" s="9"/>
      <c r="F10" s="9" t="s">
        <v>78</v>
      </c>
      <c r="G10" s="9" t="s">
        <v>76</v>
      </c>
    </row>
    <row r="15" spans="1:7" ht="23.25" x14ac:dyDescent="0.25">
      <c r="E15" s="8"/>
      <c r="F15" s="8"/>
    </row>
  </sheetData>
  <mergeCells count="1">
    <mergeCell ref="A1:G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2A142-39AD-46E6-9913-AA46E5FE33B5}">
  <sheetPr>
    <tabColor rgb="FF00B050"/>
  </sheetPr>
  <dimension ref="A1:Y189"/>
  <sheetViews>
    <sheetView showZeros="0" topLeftCell="A153" zoomScaleNormal="100" workbookViewId="0">
      <selection activeCell="O65" sqref="O65"/>
    </sheetView>
  </sheetViews>
  <sheetFormatPr defaultColWidth="9.140625" defaultRowHeight="12.75" x14ac:dyDescent="0.2"/>
  <cols>
    <col min="1" max="1" width="5.5703125" style="149" customWidth="1"/>
    <col min="2" max="2" width="10.7109375" style="149" customWidth="1"/>
    <col min="3" max="3" width="52.28515625" style="149" customWidth="1"/>
    <col min="4" max="4" width="12.140625" style="149" customWidth="1"/>
    <col min="5" max="5" width="10.42578125" style="149" hidden="1" customWidth="1"/>
    <col min="6" max="6" width="9.7109375" style="149" hidden="1" customWidth="1"/>
    <col min="7" max="7" width="10.28515625" style="149" hidden="1" customWidth="1"/>
    <col min="8" max="8" width="10.85546875" style="149" hidden="1" customWidth="1"/>
    <col min="9" max="9" width="10.28515625" style="149" hidden="1" customWidth="1"/>
    <col min="10" max="10" width="14.28515625" style="149" hidden="1" customWidth="1"/>
    <col min="11" max="11" width="10.85546875" style="149" hidden="1" customWidth="1"/>
    <col min="12" max="12" width="12.85546875" style="149" hidden="1" customWidth="1"/>
    <col min="13" max="13" width="18.5703125" style="149" customWidth="1"/>
    <col min="14" max="14" width="9.140625" style="149" customWidth="1"/>
    <col min="15" max="15" width="25.5703125" style="149" customWidth="1"/>
    <col min="16" max="16" width="10" style="149" bestFit="1" customWidth="1"/>
    <col min="17" max="257" width="9.140625" style="149"/>
    <col min="258" max="258" width="5.5703125" style="149" customWidth="1"/>
    <col min="259" max="259" width="30.28515625" style="149" bestFit="1" customWidth="1"/>
    <col min="260" max="260" width="9.7109375" style="149" customWidth="1"/>
    <col min="261" max="269" width="0" style="149" hidden="1" customWidth="1"/>
    <col min="270" max="270" width="9.140625" style="149"/>
    <col min="271" max="271" width="25.5703125" style="149" customWidth="1"/>
    <col min="272" max="272" width="10" style="149" bestFit="1" customWidth="1"/>
    <col min="273" max="513" width="9.140625" style="149"/>
    <col min="514" max="514" width="5.5703125" style="149" customWidth="1"/>
    <col min="515" max="515" width="30.28515625" style="149" bestFit="1" customWidth="1"/>
    <col min="516" max="516" width="9.7109375" style="149" customWidth="1"/>
    <col min="517" max="525" width="0" style="149" hidden="1" customWidth="1"/>
    <col min="526" max="526" width="9.140625" style="149"/>
    <col min="527" max="527" width="25.5703125" style="149" customWidth="1"/>
    <col min="528" max="528" width="10" style="149" bestFit="1" customWidth="1"/>
    <col min="529" max="769" width="9.140625" style="149"/>
    <col min="770" max="770" width="5.5703125" style="149" customWidth="1"/>
    <col min="771" max="771" width="30.28515625" style="149" bestFit="1" customWidth="1"/>
    <col min="772" max="772" width="9.7109375" style="149" customWidth="1"/>
    <col min="773" max="781" width="0" style="149" hidden="1" customWidth="1"/>
    <col min="782" max="782" width="9.140625" style="149"/>
    <col min="783" max="783" width="25.5703125" style="149" customWidth="1"/>
    <col min="784" max="784" width="10" style="149" bestFit="1" customWidth="1"/>
    <col min="785" max="1025" width="9.140625" style="149"/>
    <col min="1026" max="1026" width="5.5703125" style="149" customWidth="1"/>
    <col min="1027" max="1027" width="30.28515625" style="149" bestFit="1" customWidth="1"/>
    <col min="1028" max="1028" width="9.7109375" style="149" customWidth="1"/>
    <col min="1029" max="1037" width="0" style="149" hidden="1" customWidth="1"/>
    <col min="1038" max="1038" width="9.140625" style="149"/>
    <col min="1039" max="1039" width="25.5703125" style="149" customWidth="1"/>
    <col min="1040" max="1040" width="10" style="149" bestFit="1" customWidth="1"/>
    <col min="1041" max="1281" width="9.140625" style="149"/>
    <col min="1282" max="1282" width="5.5703125" style="149" customWidth="1"/>
    <col min="1283" max="1283" width="30.28515625" style="149" bestFit="1" customWidth="1"/>
    <col min="1284" max="1284" width="9.7109375" style="149" customWidth="1"/>
    <col min="1285" max="1293" width="0" style="149" hidden="1" customWidth="1"/>
    <col min="1294" max="1294" width="9.140625" style="149"/>
    <col min="1295" max="1295" width="25.5703125" style="149" customWidth="1"/>
    <col min="1296" max="1296" width="10" style="149" bestFit="1" customWidth="1"/>
    <col min="1297" max="1537" width="9.140625" style="149"/>
    <col min="1538" max="1538" width="5.5703125" style="149" customWidth="1"/>
    <col min="1539" max="1539" width="30.28515625" style="149" bestFit="1" customWidth="1"/>
    <col min="1540" max="1540" width="9.7109375" style="149" customWidth="1"/>
    <col min="1541" max="1549" width="0" style="149" hidden="1" customWidth="1"/>
    <col min="1550" max="1550" width="9.140625" style="149"/>
    <col min="1551" max="1551" width="25.5703125" style="149" customWidth="1"/>
    <col min="1552" max="1552" width="10" style="149" bestFit="1" customWidth="1"/>
    <col min="1553" max="1793" width="9.140625" style="149"/>
    <col min="1794" max="1794" width="5.5703125" style="149" customWidth="1"/>
    <col min="1795" max="1795" width="30.28515625" style="149" bestFit="1" customWidth="1"/>
    <col min="1796" max="1796" width="9.7109375" style="149" customWidth="1"/>
    <col min="1797" max="1805" width="0" style="149" hidden="1" customWidth="1"/>
    <col min="1806" max="1806" width="9.140625" style="149"/>
    <col min="1807" max="1807" width="25.5703125" style="149" customWidth="1"/>
    <col min="1808" max="1808" width="10" style="149" bestFit="1" customWidth="1"/>
    <col min="1809" max="2049" width="9.140625" style="149"/>
    <col min="2050" max="2050" width="5.5703125" style="149" customWidth="1"/>
    <col min="2051" max="2051" width="30.28515625" style="149" bestFit="1" customWidth="1"/>
    <col min="2052" max="2052" width="9.7109375" style="149" customWidth="1"/>
    <col min="2053" max="2061" width="0" style="149" hidden="1" customWidth="1"/>
    <col min="2062" max="2062" width="9.140625" style="149"/>
    <col min="2063" max="2063" width="25.5703125" style="149" customWidth="1"/>
    <col min="2064" max="2064" width="10" style="149" bestFit="1" customWidth="1"/>
    <col min="2065" max="2305" width="9.140625" style="149"/>
    <col min="2306" max="2306" width="5.5703125" style="149" customWidth="1"/>
    <col min="2307" max="2307" width="30.28515625" style="149" bestFit="1" customWidth="1"/>
    <col min="2308" max="2308" width="9.7109375" style="149" customWidth="1"/>
    <col min="2309" max="2317" width="0" style="149" hidden="1" customWidth="1"/>
    <col min="2318" max="2318" width="9.140625" style="149"/>
    <col min="2319" max="2319" width="25.5703125" style="149" customWidth="1"/>
    <col min="2320" max="2320" width="10" style="149" bestFit="1" customWidth="1"/>
    <col min="2321" max="2561" width="9.140625" style="149"/>
    <col min="2562" max="2562" width="5.5703125" style="149" customWidth="1"/>
    <col min="2563" max="2563" width="30.28515625" style="149" bestFit="1" customWidth="1"/>
    <col min="2564" max="2564" width="9.7109375" style="149" customWidth="1"/>
    <col min="2565" max="2573" width="0" style="149" hidden="1" customWidth="1"/>
    <col min="2574" max="2574" width="9.140625" style="149"/>
    <col min="2575" max="2575" width="25.5703125" style="149" customWidth="1"/>
    <col min="2576" max="2576" width="10" style="149" bestFit="1" customWidth="1"/>
    <col min="2577" max="2817" width="9.140625" style="149"/>
    <col min="2818" max="2818" width="5.5703125" style="149" customWidth="1"/>
    <col min="2819" max="2819" width="30.28515625" style="149" bestFit="1" customWidth="1"/>
    <col min="2820" max="2820" width="9.7109375" style="149" customWidth="1"/>
    <col min="2821" max="2829" width="0" style="149" hidden="1" customWidth="1"/>
    <col min="2830" max="2830" width="9.140625" style="149"/>
    <col min="2831" max="2831" width="25.5703125" style="149" customWidth="1"/>
    <col min="2832" max="2832" width="10" style="149" bestFit="1" customWidth="1"/>
    <col min="2833" max="3073" width="9.140625" style="149"/>
    <col min="3074" max="3074" width="5.5703125" style="149" customWidth="1"/>
    <col min="3075" max="3075" width="30.28515625" style="149" bestFit="1" customWidth="1"/>
    <col min="3076" max="3076" width="9.7109375" style="149" customWidth="1"/>
    <col min="3077" max="3085" width="0" style="149" hidden="1" customWidth="1"/>
    <col min="3086" max="3086" width="9.140625" style="149"/>
    <col min="3087" max="3087" width="25.5703125" style="149" customWidth="1"/>
    <col min="3088" max="3088" width="10" style="149" bestFit="1" customWidth="1"/>
    <col min="3089" max="3329" width="9.140625" style="149"/>
    <col min="3330" max="3330" width="5.5703125" style="149" customWidth="1"/>
    <col min="3331" max="3331" width="30.28515625" style="149" bestFit="1" customWidth="1"/>
    <col min="3332" max="3332" width="9.7109375" style="149" customWidth="1"/>
    <col min="3333" max="3341" width="0" style="149" hidden="1" customWidth="1"/>
    <col min="3342" max="3342" width="9.140625" style="149"/>
    <col min="3343" max="3343" width="25.5703125" style="149" customWidth="1"/>
    <col min="3344" max="3344" width="10" style="149" bestFit="1" customWidth="1"/>
    <col min="3345" max="3585" width="9.140625" style="149"/>
    <col min="3586" max="3586" width="5.5703125" style="149" customWidth="1"/>
    <col min="3587" max="3587" width="30.28515625" style="149" bestFit="1" customWidth="1"/>
    <col min="3588" max="3588" width="9.7109375" style="149" customWidth="1"/>
    <col min="3589" max="3597" width="0" style="149" hidden="1" customWidth="1"/>
    <col min="3598" max="3598" width="9.140625" style="149"/>
    <col min="3599" max="3599" width="25.5703125" style="149" customWidth="1"/>
    <col min="3600" max="3600" width="10" style="149" bestFit="1" customWidth="1"/>
    <col min="3601" max="3841" width="9.140625" style="149"/>
    <col min="3842" max="3842" width="5.5703125" style="149" customWidth="1"/>
    <col min="3843" max="3843" width="30.28515625" style="149" bestFit="1" customWidth="1"/>
    <col min="3844" max="3844" width="9.7109375" style="149" customWidth="1"/>
    <col min="3845" max="3853" width="0" style="149" hidden="1" customWidth="1"/>
    <col min="3854" max="3854" width="9.140625" style="149"/>
    <col min="3855" max="3855" width="25.5703125" style="149" customWidth="1"/>
    <col min="3856" max="3856" width="10" style="149" bestFit="1" customWidth="1"/>
    <col min="3857" max="4097" width="9.140625" style="149"/>
    <col min="4098" max="4098" width="5.5703125" style="149" customWidth="1"/>
    <col min="4099" max="4099" width="30.28515625" style="149" bestFit="1" customWidth="1"/>
    <col min="4100" max="4100" width="9.7109375" style="149" customWidth="1"/>
    <col min="4101" max="4109" width="0" style="149" hidden="1" customWidth="1"/>
    <col min="4110" max="4110" width="9.140625" style="149"/>
    <col min="4111" max="4111" width="25.5703125" style="149" customWidth="1"/>
    <col min="4112" max="4112" width="10" style="149" bestFit="1" customWidth="1"/>
    <col min="4113" max="4353" width="9.140625" style="149"/>
    <col min="4354" max="4354" width="5.5703125" style="149" customWidth="1"/>
    <col min="4355" max="4355" width="30.28515625" style="149" bestFit="1" customWidth="1"/>
    <col min="4356" max="4356" width="9.7109375" style="149" customWidth="1"/>
    <col min="4357" max="4365" width="0" style="149" hidden="1" customWidth="1"/>
    <col min="4366" max="4366" width="9.140625" style="149"/>
    <col min="4367" max="4367" width="25.5703125" style="149" customWidth="1"/>
    <col min="4368" max="4368" width="10" style="149" bestFit="1" customWidth="1"/>
    <col min="4369" max="4609" width="9.140625" style="149"/>
    <col min="4610" max="4610" width="5.5703125" style="149" customWidth="1"/>
    <col min="4611" max="4611" width="30.28515625" style="149" bestFit="1" customWidth="1"/>
    <col min="4612" max="4612" width="9.7109375" style="149" customWidth="1"/>
    <col min="4613" max="4621" width="0" style="149" hidden="1" customWidth="1"/>
    <col min="4622" max="4622" width="9.140625" style="149"/>
    <col min="4623" max="4623" width="25.5703125" style="149" customWidth="1"/>
    <col min="4624" max="4624" width="10" style="149" bestFit="1" customWidth="1"/>
    <col min="4625" max="4865" width="9.140625" style="149"/>
    <col min="4866" max="4866" width="5.5703125" style="149" customWidth="1"/>
    <col min="4867" max="4867" width="30.28515625" style="149" bestFit="1" customWidth="1"/>
    <col min="4868" max="4868" width="9.7109375" style="149" customWidth="1"/>
    <col min="4869" max="4877" width="0" style="149" hidden="1" customWidth="1"/>
    <col min="4878" max="4878" width="9.140625" style="149"/>
    <col min="4879" max="4879" width="25.5703125" style="149" customWidth="1"/>
    <col min="4880" max="4880" width="10" style="149" bestFit="1" customWidth="1"/>
    <col min="4881" max="5121" width="9.140625" style="149"/>
    <col min="5122" max="5122" width="5.5703125" style="149" customWidth="1"/>
    <col min="5123" max="5123" width="30.28515625" style="149" bestFit="1" customWidth="1"/>
    <col min="5124" max="5124" width="9.7109375" style="149" customWidth="1"/>
    <col min="5125" max="5133" width="0" style="149" hidden="1" customWidth="1"/>
    <col min="5134" max="5134" width="9.140625" style="149"/>
    <col min="5135" max="5135" width="25.5703125" style="149" customWidth="1"/>
    <col min="5136" max="5136" width="10" style="149" bestFit="1" customWidth="1"/>
    <col min="5137" max="5377" width="9.140625" style="149"/>
    <col min="5378" max="5378" width="5.5703125" style="149" customWidth="1"/>
    <col min="5379" max="5379" width="30.28515625" style="149" bestFit="1" customWidth="1"/>
    <col min="5380" max="5380" width="9.7109375" style="149" customWidth="1"/>
    <col min="5381" max="5389" width="0" style="149" hidden="1" customWidth="1"/>
    <col min="5390" max="5390" width="9.140625" style="149"/>
    <col min="5391" max="5391" width="25.5703125" style="149" customWidth="1"/>
    <col min="5392" max="5392" width="10" style="149" bestFit="1" customWidth="1"/>
    <col min="5393" max="5633" width="9.140625" style="149"/>
    <col min="5634" max="5634" width="5.5703125" style="149" customWidth="1"/>
    <col min="5635" max="5635" width="30.28515625" style="149" bestFit="1" customWidth="1"/>
    <col min="5636" max="5636" width="9.7109375" style="149" customWidth="1"/>
    <col min="5637" max="5645" width="0" style="149" hidden="1" customWidth="1"/>
    <col min="5646" max="5646" width="9.140625" style="149"/>
    <col min="5647" max="5647" width="25.5703125" style="149" customWidth="1"/>
    <col min="5648" max="5648" width="10" style="149" bestFit="1" customWidth="1"/>
    <col min="5649" max="5889" width="9.140625" style="149"/>
    <col min="5890" max="5890" width="5.5703125" style="149" customWidth="1"/>
    <col min="5891" max="5891" width="30.28515625" style="149" bestFit="1" customWidth="1"/>
    <col min="5892" max="5892" width="9.7109375" style="149" customWidth="1"/>
    <col min="5893" max="5901" width="0" style="149" hidden="1" customWidth="1"/>
    <col min="5902" max="5902" width="9.140625" style="149"/>
    <col min="5903" max="5903" width="25.5703125" style="149" customWidth="1"/>
    <col min="5904" max="5904" width="10" style="149" bestFit="1" customWidth="1"/>
    <col min="5905" max="6145" width="9.140625" style="149"/>
    <col min="6146" max="6146" width="5.5703125" style="149" customWidth="1"/>
    <col min="6147" max="6147" width="30.28515625" style="149" bestFit="1" customWidth="1"/>
    <col min="6148" max="6148" width="9.7109375" style="149" customWidth="1"/>
    <col min="6149" max="6157" width="0" style="149" hidden="1" customWidth="1"/>
    <col min="6158" max="6158" width="9.140625" style="149"/>
    <col min="6159" max="6159" width="25.5703125" style="149" customWidth="1"/>
    <col min="6160" max="6160" width="10" style="149" bestFit="1" customWidth="1"/>
    <col min="6161" max="6401" width="9.140625" style="149"/>
    <col min="6402" max="6402" width="5.5703125" style="149" customWidth="1"/>
    <col min="6403" max="6403" width="30.28515625" style="149" bestFit="1" customWidth="1"/>
    <col min="6404" max="6404" width="9.7109375" style="149" customWidth="1"/>
    <col min="6405" max="6413" width="0" style="149" hidden="1" customWidth="1"/>
    <col min="6414" max="6414" width="9.140625" style="149"/>
    <col min="6415" max="6415" width="25.5703125" style="149" customWidth="1"/>
    <col min="6416" max="6416" width="10" style="149" bestFit="1" customWidth="1"/>
    <col min="6417" max="6657" width="9.140625" style="149"/>
    <col min="6658" max="6658" width="5.5703125" style="149" customWidth="1"/>
    <col min="6659" max="6659" width="30.28515625" style="149" bestFit="1" customWidth="1"/>
    <col min="6660" max="6660" width="9.7109375" style="149" customWidth="1"/>
    <col min="6661" max="6669" width="0" style="149" hidden="1" customWidth="1"/>
    <col min="6670" max="6670" width="9.140625" style="149"/>
    <col min="6671" max="6671" width="25.5703125" style="149" customWidth="1"/>
    <col min="6672" max="6672" width="10" style="149" bestFit="1" customWidth="1"/>
    <col min="6673" max="6913" width="9.140625" style="149"/>
    <col min="6914" max="6914" width="5.5703125" style="149" customWidth="1"/>
    <col min="6915" max="6915" width="30.28515625" style="149" bestFit="1" customWidth="1"/>
    <col min="6916" max="6916" width="9.7109375" style="149" customWidth="1"/>
    <col min="6917" max="6925" width="0" style="149" hidden="1" customWidth="1"/>
    <col min="6926" max="6926" width="9.140625" style="149"/>
    <col min="6927" max="6927" width="25.5703125" style="149" customWidth="1"/>
    <col min="6928" max="6928" width="10" style="149" bestFit="1" customWidth="1"/>
    <col min="6929" max="7169" width="9.140625" style="149"/>
    <col min="7170" max="7170" width="5.5703125" style="149" customWidth="1"/>
    <col min="7171" max="7171" width="30.28515625" style="149" bestFit="1" customWidth="1"/>
    <col min="7172" max="7172" width="9.7109375" style="149" customWidth="1"/>
    <col min="7173" max="7181" width="0" style="149" hidden="1" customWidth="1"/>
    <col min="7182" max="7182" width="9.140625" style="149"/>
    <col min="7183" max="7183" width="25.5703125" style="149" customWidth="1"/>
    <col min="7184" max="7184" width="10" style="149" bestFit="1" customWidth="1"/>
    <col min="7185" max="7425" width="9.140625" style="149"/>
    <col min="7426" max="7426" width="5.5703125" style="149" customWidth="1"/>
    <col min="7427" max="7427" width="30.28515625" style="149" bestFit="1" customWidth="1"/>
    <col min="7428" max="7428" width="9.7109375" style="149" customWidth="1"/>
    <col min="7429" max="7437" width="0" style="149" hidden="1" customWidth="1"/>
    <col min="7438" max="7438" width="9.140625" style="149"/>
    <col min="7439" max="7439" width="25.5703125" style="149" customWidth="1"/>
    <col min="7440" max="7440" width="10" style="149" bestFit="1" customWidth="1"/>
    <col min="7441" max="7681" width="9.140625" style="149"/>
    <col min="7682" max="7682" width="5.5703125" style="149" customWidth="1"/>
    <col min="7683" max="7683" width="30.28515625" style="149" bestFit="1" customWidth="1"/>
    <col min="7684" max="7684" width="9.7109375" style="149" customWidth="1"/>
    <col min="7685" max="7693" width="0" style="149" hidden="1" customWidth="1"/>
    <col min="7694" max="7694" width="9.140625" style="149"/>
    <col min="7695" max="7695" width="25.5703125" style="149" customWidth="1"/>
    <col min="7696" max="7696" width="10" style="149" bestFit="1" customWidth="1"/>
    <col min="7697" max="7937" width="9.140625" style="149"/>
    <col min="7938" max="7938" width="5.5703125" style="149" customWidth="1"/>
    <col min="7939" max="7939" width="30.28515625" style="149" bestFit="1" customWidth="1"/>
    <col min="7940" max="7940" width="9.7109375" style="149" customWidth="1"/>
    <col min="7941" max="7949" width="0" style="149" hidden="1" customWidth="1"/>
    <col min="7950" max="7950" width="9.140625" style="149"/>
    <col min="7951" max="7951" width="25.5703125" style="149" customWidth="1"/>
    <col min="7952" max="7952" width="10" style="149" bestFit="1" customWidth="1"/>
    <col min="7953" max="8193" width="9.140625" style="149"/>
    <col min="8194" max="8194" width="5.5703125" style="149" customWidth="1"/>
    <col min="8195" max="8195" width="30.28515625" style="149" bestFit="1" customWidth="1"/>
    <col min="8196" max="8196" width="9.7109375" style="149" customWidth="1"/>
    <col min="8197" max="8205" width="0" style="149" hidden="1" customWidth="1"/>
    <col min="8206" max="8206" width="9.140625" style="149"/>
    <col min="8207" max="8207" width="25.5703125" style="149" customWidth="1"/>
    <col min="8208" max="8208" width="10" style="149" bestFit="1" customWidth="1"/>
    <col min="8209" max="8449" width="9.140625" style="149"/>
    <col min="8450" max="8450" width="5.5703125" style="149" customWidth="1"/>
    <col min="8451" max="8451" width="30.28515625" style="149" bestFit="1" customWidth="1"/>
    <col min="8452" max="8452" width="9.7109375" style="149" customWidth="1"/>
    <col min="8453" max="8461" width="0" style="149" hidden="1" customWidth="1"/>
    <col min="8462" max="8462" width="9.140625" style="149"/>
    <col min="8463" max="8463" width="25.5703125" style="149" customWidth="1"/>
    <col min="8464" max="8464" width="10" style="149" bestFit="1" customWidth="1"/>
    <col min="8465" max="8705" width="9.140625" style="149"/>
    <col min="8706" max="8706" width="5.5703125" style="149" customWidth="1"/>
    <col min="8707" max="8707" width="30.28515625" style="149" bestFit="1" customWidth="1"/>
    <col min="8708" max="8708" width="9.7109375" style="149" customWidth="1"/>
    <col min="8709" max="8717" width="0" style="149" hidden="1" customWidth="1"/>
    <col min="8718" max="8718" width="9.140625" style="149"/>
    <col min="8719" max="8719" width="25.5703125" style="149" customWidth="1"/>
    <col min="8720" max="8720" width="10" style="149" bestFit="1" customWidth="1"/>
    <col min="8721" max="8961" width="9.140625" style="149"/>
    <col min="8962" max="8962" width="5.5703125" style="149" customWidth="1"/>
    <col min="8963" max="8963" width="30.28515625" style="149" bestFit="1" customWidth="1"/>
    <col min="8964" max="8964" width="9.7109375" style="149" customWidth="1"/>
    <col min="8965" max="8973" width="0" style="149" hidden="1" customWidth="1"/>
    <col min="8974" max="8974" width="9.140625" style="149"/>
    <col min="8975" max="8975" width="25.5703125" style="149" customWidth="1"/>
    <col min="8976" max="8976" width="10" style="149" bestFit="1" customWidth="1"/>
    <col min="8977" max="9217" width="9.140625" style="149"/>
    <col min="9218" max="9218" width="5.5703125" style="149" customWidth="1"/>
    <col min="9219" max="9219" width="30.28515625" style="149" bestFit="1" customWidth="1"/>
    <col min="9220" max="9220" width="9.7109375" style="149" customWidth="1"/>
    <col min="9221" max="9229" width="0" style="149" hidden="1" customWidth="1"/>
    <col min="9230" max="9230" width="9.140625" style="149"/>
    <col min="9231" max="9231" width="25.5703125" style="149" customWidth="1"/>
    <col min="9232" max="9232" width="10" style="149" bestFit="1" customWidth="1"/>
    <col min="9233" max="9473" width="9.140625" style="149"/>
    <col min="9474" max="9474" width="5.5703125" style="149" customWidth="1"/>
    <col min="9475" max="9475" width="30.28515625" style="149" bestFit="1" customWidth="1"/>
    <col min="9476" max="9476" width="9.7109375" style="149" customWidth="1"/>
    <col min="9477" max="9485" width="0" style="149" hidden="1" customWidth="1"/>
    <col min="9486" max="9486" width="9.140625" style="149"/>
    <col min="9487" max="9487" width="25.5703125" style="149" customWidth="1"/>
    <col min="9488" max="9488" width="10" style="149" bestFit="1" customWidth="1"/>
    <col min="9489" max="9729" width="9.140625" style="149"/>
    <col min="9730" max="9730" width="5.5703125" style="149" customWidth="1"/>
    <col min="9731" max="9731" width="30.28515625" style="149" bestFit="1" customWidth="1"/>
    <col min="9732" max="9732" width="9.7109375" style="149" customWidth="1"/>
    <col min="9733" max="9741" width="0" style="149" hidden="1" customWidth="1"/>
    <col min="9742" max="9742" width="9.140625" style="149"/>
    <col min="9743" max="9743" width="25.5703125" style="149" customWidth="1"/>
    <col min="9744" max="9744" width="10" style="149" bestFit="1" customWidth="1"/>
    <col min="9745" max="9985" width="9.140625" style="149"/>
    <col min="9986" max="9986" width="5.5703125" style="149" customWidth="1"/>
    <col min="9987" max="9987" width="30.28515625" style="149" bestFit="1" customWidth="1"/>
    <col min="9988" max="9988" width="9.7109375" style="149" customWidth="1"/>
    <col min="9989" max="9997" width="0" style="149" hidden="1" customWidth="1"/>
    <col min="9998" max="9998" width="9.140625" style="149"/>
    <col min="9999" max="9999" width="25.5703125" style="149" customWidth="1"/>
    <col min="10000" max="10000" width="10" style="149" bestFit="1" customWidth="1"/>
    <col min="10001" max="10241" width="9.140625" style="149"/>
    <col min="10242" max="10242" width="5.5703125" style="149" customWidth="1"/>
    <col min="10243" max="10243" width="30.28515625" style="149" bestFit="1" customWidth="1"/>
    <col min="10244" max="10244" width="9.7109375" style="149" customWidth="1"/>
    <col min="10245" max="10253" width="0" style="149" hidden="1" customWidth="1"/>
    <col min="10254" max="10254" width="9.140625" style="149"/>
    <col min="10255" max="10255" width="25.5703125" style="149" customWidth="1"/>
    <col min="10256" max="10256" width="10" style="149" bestFit="1" customWidth="1"/>
    <col min="10257" max="10497" width="9.140625" style="149"/>
    <col min="10498" max="10498" width="5.5703125" style="149" customWidth="1"/>
    <col min="10499" max="10499" width="30.28515625" style="149" bestFit="1" customWidth="1"/>
    <col min="10500" max="10500" width="9.7109375" style="149" customWidth="1"/>
    <col min="10501" max="10509" width="0" style="149" hidden="1" customWidth="1"/>
    <col min="10510" max="10510" width="9.140625" style="149"/>
    <col min="10511" max="10511" width="25.5703125" style="149" customWidth="1"/>
    <col min="10512" max="10512" width="10" style="149" bestFit="1" customWidth="1"/>
    <col min="10513" max="10753" width="9.140625" style="149"/>
    <col min="10754" max="10754" width="5.5703125" style="149" customWidth="1"/>
    <col min="10755" max="10755" width="30.28515625" style="149" bestFit="1" customWidth="1"/>
    <col min="10756" max="10756" width="9.7109375" style="149" customWidth="1"/>
    <col min="10757" max="10765" width="0" style="149" hidden="1" customWidth="1"/>
    <col min="10766" max="10766" width="9.140625" style="149"/>
    <col min="10767" max="10767" width="25.5703125" style="149" customWidth="1"/>
    <col min="10768" max="10768" width="10" style="149" bestFit="1" customWidth="1"/>
    <col min="10769" max="11009" width="9.140625" style="149"/>
    <col min="11010" max="11010" width="5.5703125" style="149" customWidth="1"/>
    <col min="11011" max="11011" width="30.28515625" style="149" bestFit="1" customWidth="1"/>
    <col min="11012" max="11012" width="9.7109375" style="149" customWidth="1"/>
    <col min="11013" max="11021" width="0" style="149" hidden="1" customWidth="1"/>
    <col min="11022" max="11022" width="9.140625" style="149"/>
    <col min="11023" max="11023" width="25.5703125" style="149" customWidth="1"/>
    <col min="11024" max="11024" width="10" style="149" bestFit="1" customWidth="1"/>
    <col min="11025" max="11265" width="9.140625" style="149"/>
    <col min="11266" max="11266" width="5.5703125" style="149" customWidth="1"/>
    <col min="11267" max="11267" width="30.28515625" style="149" bestFit="1" customWidth="1"/>
    <col min="11268" max="11268" width="9.7109375" style="149" customWidth="1"/>
    <col min="11269" max="11277" width="0" style="149" hidden="1" customWidth="1"/>
    <col min="11278" max="11278" width="9.140625" style="149"/>
    <col min="11279" max="11279" width="25.5703125" style="149" customWidth="1"/>
    <col min="11280" max="11280" width="10" style="149" bestFit="1" customWidth="1"/>
    <col min="11281" max="11521" width="9.140625" style="149"/>
    <col min="11522" max="11522" width="5.5703125" style="149" customWidth="1"/>
    <col min="11523" max="11523" width="30.28515625" style="149" bestFit="1" customWidth="1"/>
    <col min="11524" max="11524" width="9.7109375" style="149" customWidth="1"/>
    <col min="11525" max="11533" width="0" style="149" hidden="1" customWidth="1"/>
    <col min="11534" max="11534" width="9.140625" style="149"/>
    <col min="11535" max="11535" width="25.5703125" style="149" customWidth="1"/>
    <col min="11536" max="11536" width="10" style="149" bestFit="1" customWidth="1"/>
    <col min="11537" max="11777" width="9.140625" style="149"/>
    <col min="11778" max="11778" width="5.5703125" style="149" customWidth="1"/>
    <col min="11779" max="11779" width="30.28515625" style="149" bestFit="1" customWidth="1"/>
    <col min="11780" max="11780" width="9.7109375" style="149" customWidth="1"/>
    <col min="11781" max="11789" width="0" style="149" hidden="1" customWidth="1"/>
    <col min="11790" max="11790" width="9.140625" style="149"/>
    <col min="11791" max="11791" width="25.5703125" style="149" customWidth="1"/>
    <col min="11792" max="11792" width="10" style="149" bestFit="1" customWidth="1"/>
    <col min="11793" max="12033" width="9.140625" style="149"/>
    <col min="12034" max="12034" width="5.5703125" style="149" customWidth="1"/>
    <col min="12035" max="12035" width="30.28515625" style="149" bestFit="1" customWidth="1"/>
    <col min="12036" max="12036" width="9.7109375" style="149" customWidth="1"/>
    <col min="12037" max="12045" width="0" style="149" hidden="1" customWidth="1"/>
    <col min="12046" max="12046" width="9.140625" style="149"/>
    <col min="12047" max="12047" width="25.5703125" style="149" customWidth="1"/>
    <col min="12048" max="12048" width="10" style="149" bestFit="1" customWidth="1"/>
    <col min="12049" max="12289" width="9.140625" style="149"/>
    <col min="12290" max="12290" width="5.5703125" style="149" customWidth="1"/>
    <col min="12291" max="12291" width="30.28515625" style="149" bestFit="1" customWidth="1"/>
    <col min="12292" max="12292" width="9.7109375" style="149" customWidth="1"/>
    <col min="12293" max="12301" width="0" style="149" hidden="1" customWidth="1"/>
    <col min="12302" max="12302" width="9.140625" style="149"/>
    <col min="12303" max="12303" width="25.5703125" style="149" customWidth="1"/>
    <col min="12304" max="12304" width="10" style="149" bestFit="1" customWidth="1"/>
    <col min="12305" max="12545" width="9.140625" style="149"/>
    <col min="12546" max="12546" width="5.5703125" style="149" customWidth="1"/>
    <col min="12547" max="12547" width="30.28515625" style="149" bestFit="1" customWidth="1"/>
    <col min="12548" max="12548" width="9.7109375" style="149" customWidth="1"/>
    <col min="12549" max="12557" width="0" style="149" hidden="1" customWidth="1"/>
    <col min="12558" max="12558" width="9.140625" style="149"/>
    <col min="12559" max="12559" width="25.5703125" style="149" customWidth="1"/>
    <col min="12560" max="12560" width="10" style="149" bestFit="1" customWidth="1"/>
    <col min="12561" max="12801" width="9.140625" style="149"/>
    <col min="12802" max="12802" width="5.5703125" style="149" customWidth="1"/>
    <col min="12803" max="12803" width="30.28515625" style="149" bestFit="1" customWidth="1"/>
    <col min="12804" max="12804" width="9.7109375" style="149" customWidth="1"/>
    <col min="12805" max="12813" width="0" style="149" hidden="1" customWidth="1"/>
    <col min="12814" max="12814" width="9.140625" style="149"/>
    <col min="12815" max="12815" width="25.5703125" style="149" customWidth="1"/>
    <col min="12816" max="12816" width="10" style="149" bestFit="1" customWidth="1"/>
    <col min="12817" max="13057" width="9.140625" style="149"/>
    <col min="13058" max="13058" width="5.5703125" style="149" customWidth="1"/>
    <col min="13059" max="13059" width="30.28515625" style="149" bestFit="1" customWidth="1"/>
    <col min="13060" max="13060" width="9.7109375" style="149" customWidth="1"/>
    <col min="13061" max="13069" width="0" style="149" hidden="1" customWidth="1"/>
    <col min="13070" max="13070" width="9.140625" style="149"/>
    <col min="13071" max="13071" width="25.5703125" style="149" customWidth="1"/>
    <col min="13072" max="13072" width="10" style="149" bestFit="1" customWidth="1"/>
    <col min="13073" max="13313" width="9.140625" style="149"/>
    <col min="13314" max="13314" width="5.5703125" style="149" customWidth="1"/>
    <col min="13315" max="13315" width="30.28515625" style="149" bestFit="1" customWidth="1"/>
    <col min="13316" max="13316" width="9.7109375" style="149" customWidth="1"/>
    <col min="13317" max="13325" width="0" style="149" hidden="1" customWidth="1"/>
    <col min="13326" max="13326" width="9.140625" style="149"/>
    <col min="13327" max="13327" width="25.5703125" style="149" customWidth="1"/>
    <col min="13328" max="13328" width="10" style="149" bestFit="1" customWidth="1"/>
    <col min="13329" max="13569" width="9.140625" style="149"/>
    <col min="13570" max="13570" width="5.5703125" style="149" customWidth="1"/>
    <col min="13571" max="13571" width="30.28515625" style="149" bestFit="1" customWidth="1"/>
    <col min="13572" max="13572" width="9.7109375" style="149" customWidth="1"/>
    <col min="13573" max="13581" width="0" style="149" hidden="1" customWidth="1"/>
    <col min="13582" max="13582" width="9.140625" style="149"/>
    <col min="13583" max="13583" width="25.5703125" style="149" customWidth="1"/>
    <col min="13584" max="13584" width="10" style="149" bestFit="1" customWidth="1"/>
    <col min="13585" max="13825" width="9.140625" style="149"/>
    <col min="13826" max="13826" width="5.5703125" style="149" customWidth="1"/>
    <col min="13827" max="13827" width="30.28515625" style="149" bestFit="1" customWidth="1"/>
    <col min="13828" max="13828" width="9.7109375" style="149" customWidth="1"/>
    <col min="13829" max="13837" width="0" style="149" hidden="1" customWidth="1"/>
    <col min="13838" max="13838" width="9.140625" style="149"/>
    <col min="13839" max="13839" width="25.5703125" style="149" customWidth="1"/>
    <col min="13840" max="13840" width="10" style="149" bestFit="1" customWidth="1"/>
    <col min="13841" max="14081" width="9.140625" style="149"/>
    <col min="14082" max="14082" width="5.5703125" style="149" customWidth="1"/>
    <col min="14083" max="14083" width="30.28515625" style="149" bestFit="1" customWidth="1"/>
    <col min="14084" max="14084" width="9.7109375" style="149" customWidth="1"/>
    <col min="14085" max="14093" width="0" style="149" hidden="1" customWidth="1"/>
    <col min="14094" max="14094" width="9.140625" style="149"/>
    <col min="14095" max="14095" width="25.5703125" style="149" customWidth="1"/>
    <col min="14096" max="14096" width="10" style="149" bestFit="1" customWidth="1"/>
    <col min="14097" max="14337" width="9.140625" style="149"/>
    <col min="14338" max="14338" width="5.5703125" style="149" customWidth="1"/>
    <col min="14339" max="14339" width="30.28515625" style="149" bestFit="1" customWidth="1"/>
    <col min="14340" max="14340" width="9.7109375" style="149" customWidth="1"/>
    <col min="14341" max="14349" width="0" style="149" hidden="1" customWidth="1"/>
    <col min="14350" max="14350" width="9.140625" style="149"/>
    <col min="14351" max="14351" width="25.5703125" style="149" customWidth="1"/>
    <col min="14352" max="14352" width="10" style="149" bestFit="1" customWidth="1"/>
    <col min="14353" max="14593" width="9.140625" style="149"/>
    <col min="14594" max="14594" width="5.5703125" style="149" customWidth="1"/>
    <col min="14595" max="14595" width="30.28515625" style="149" bestFit="1" customWidth="1"/>
    <col min="14596" max="14596" width="9.7109375" style="149" customWidth="1"/>
    <col min="14597" max="14605" width="0" style="149" hidden="1" customWidth="1"/>
    <col min="14606" max="14606" width="9.140625" style="149"/>
    <col min="14607" max="14607" width="25.5703125" style="149" customWidth="1"/>
    <col min="14608" max="14608" width="10" style="149" bestFit="1" customWidth="1"/>
    <col min="14609" max="14849" width="9.140625" style="149"/>
    <col min="14850" max="14850" width="5.5703125" style="149" customWidth="1"/>
    <col min="14851" max="14851" width="30.28515625" style="149" bestFit="1" customWidth="1"/>
    <col min="14852" max="14852" width="9.7109375" style="149" customWidth="1"/>
    <col min="14853" max="14861" width="0" style="149" hidden="1" customWidth="1"/>
    <col min="14862" max="14862" width="9.140625" style="149"/>
    <col min="14863" max="14863" width="25.5703125" style="149" customWidth="1"/>
    <col min="14864" max="14864" width="10" style="149" bestFit="1" customWidth="1"/>
    <col min="14865" max="15105" width="9.140625" style="149"/>
    <col min="15106" max="15106" width="5.5703125" style="149" customWidth="1"/>
    <col min="15107" max="15107" width="30.28515625" style="149" bestFit="1" customWidth="1"/>
    <col min="15108" max="15108" width="9.7109375" style="149" customWidth="1"/>
    <col min="15109" max="15117" width="0" style="149" hidden="1" customWidth="1"/>
    <col min="15118" max="15118" width="9.140625" style="149"/>
    <col min="15119" max="15119" width="25.5703125" style="149" customWidth="1"/>
    <col min="15120" max="15120" width="10" style="149" bestFit="1" customWidth="1"/>
    <col min="15121" max="15361" width="9.140625" style="149"/>
    <col min="15362" max="15362" width="5.5703125" style="149" customWidth="1"/>
    <col min="15363" max="15363" width="30.28515625" style="149" bestFit="1" customWidth="1"/>
    <col min="15364" max="15364" width="9.7109375" style="149" customWidth="1"/>
    <col min="15365" max="15373" width="0" style="149" hidden="1" customWidth="1"/>
    <col min="15374" max="15374" width="9.140625" style="149"/>
    <col min="15375" max="15375" width="25.5703125" style="149" customWidth="1"/>
    <col min="15376" max="15376" width="10" style="149" bestFit="1" customWidth="1"/>
    <col min="15377" max="15617" width="9.140625" style="149"/>
    <col min="15618" max="15618" width="5.5703125" style="149" customWidth="1"/>
    <col min="15619" max="15619" width="30.28515625" style="149" bestFit="1" customWidth="1"/>
    <col min="15620" max="15620" width="9.7109375" style="149" customWidth="1"/>
    <col min="15621" max="15629" width="0" style="149" hidden="1" customWidth="1"/>
    <col min="15630" max="15630" width="9.140625" style="149"/>
    <col min="15631" max="15631" width="25.5703125" style="149" customWidth="1"/>
    <col min="15632" max="15632" width="10" style="149" bestFit="1" customWidth="1"/>
    <col min="15633" max="15873" width="9.140625" style="149"/>
    <col min="15874" max="15874" width="5.5703125" style="149" customWidth="1"/>
    <col min="15875" max="15875" width="30.28515625" style="149" bestFit="1" customWidth="1"/>
    <col min="15876" max="15876" width="9.7109375" style="149" customWidth="1"/>
    <col min="15877" max="15885" width="0" style="149" hidden="1" customWidth="1"/>
    <col min="15886" max="15886" width="9.140625" style="149"/>
    <col min="15887" max="15887" width="25.5703125" style="149" customWidth="1"/>
    <col min="15888" max="15888" width="10" style="149" bestFit="1" customWidth="1"/>
    <col min="15889" max="16129" width="9.140625" style="149"/>
    <col min="16130" max="16130" width="5.5703125" style="149" customWidth="1"/>
    <col min="16131" max="16131" width="30.28515625" style="149" bestFit="1" customWidth="1"/>
    <col min="16132" max="16132" width="9.7109375" style="149" customWidth="1"/>
    <col min="16133" max="16141" width="0" style="149" hidden="1" customWidth="1"/>
    <col min="16142" max="16142" width="9.140625" style="149"/>
    <col min="16143" max="16143" width="25.5703125" style="149" customWidth="1"/>
    <col min="16144" max="16144" width="10" style="149" bestFit="1" customWidth="1"/>
    <col min="16145" max="16384" width="9.140625" style="149"/>
  </cols>
  <sheetData>
    <row r="1" spans="1:25" ht="24" hidden="1" customHeight="1" x14ac:dyDescent="0.3">
      <c r="A1" s="395" t="s">
        <v>345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25" ht="24" customHeight="1" x14ac:dyDescent="0.3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25" ht="24" customHeight="1" x14ac:dyDescent="0.2">
      <c r="A3" s="396" t="s">
        <v>436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</row>
    <row r="4" spans="1:25" s="151" customFormat="1" ht="20.25" hidden="1" customHeight="1" x14ac:dyDescent="0.25">
      <c r="A4" s="397" t="s">
        <v>346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</row>
    <row r="5" spans="1:25" s="151" customFormat="1" ht="9.75" hidden="1" customHeight="1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25" s="154" customFormat="1" ht="44.45" customHeight="1" x14ac:dyDescent="0.25">
      <c r="A6" s="398" t="s">
        <v>0</v>
      </c>
      <c r="B6" s="240" t="s">
        <v>187</v>
      </c>
      <c r="C6" s="399" t="s">
        <v>281</v>
      </c>
      <c r="D6" s="401" t="s">
        <v>347</v>
      </c>
      <c r="E6" s="398" t="s">
        <v>348</v>
      </c>
      <c r="F6" s="398"/>
      <c r="G6" s="398"/>
      <c r="H6" s="398" t="s">
        <v>184</v>
      </c>
      <c r="I6" s="398" t="s">
        <v>349</v>
      </c>
      <c r="J6" s="398"/>
      <c r="K6" s="398"/>
      <c r="L6" s="401" t="s">
        <v>350</v>
      </c>
      <c r="M6" s="398" t="s">
        <v>82</v>
      </c>
    </row>
    <row r="7" spans="1:25" s="151" customFormat="1" ht="75" hidden="1" x14ac:dyDescent="0.25">
      <c r="A7" s="398"/>
      <c r="B7" s="241"/>
      <c r="C7" s="400"/>
      <c r="D7" s="401"/>
      <c r="E7" s="153" t="s">
        <v>287</v>
      </c>
      <c r="F7" s="152" t="s">
        <v>288</v>
      </c>
      <c r="G7" s="152" t="s">
        <v>289</v>
      </c>
      <c r="H7" s="398"/>
      <c r="I7" s="152" t="s">
        <v>351</v>
      </c>
      <c r="J7" s="152" t="s">
        <v>352</v>
      </c>
      <c r="K7" s="152" t="s">
        <v>162</v>
      </c>
      <c r="L7" s="401"/>
      <c r="M7" s="398"/>
      <c r="N7" s="155"/>
      <c r="O7" s="155"/>
      <c r="P7" s="155"/>
    </row>
    <row r="8" spans="1:25" s="159" customFormat="1" ht="18.75" hidden="1" x14ac:dyDescent="0.2">
      <c r="A8" s="156" t="s">
        <v>353</v>
      </c>
      <c r="B8" s="156"/>
      <c r="C8" s="157" t="s">
        <v>354</v>
      </c>
      <c r="D8" s="157" t="s">
        <v>355</v>
      </c>
      <c r="E8" s="158" t="s">
        <v>356</v>
      </c>
      <c r="F8" s="158" t="s">
        <v>357</v>
      </c>
      <c r="G8" s="157" t="s">
        <v>358</v>
      </c>
      <c r="H8" s="157" t="s">
        <v>359</v>
      </c>
      <c r="I8" s="157"/>
      <c r="J8" s="157"/>
      <c r="K8" s="157"/>
      <c r="L8" s="157" t="s">
        <v>360</v>
      </c>
      <c r="M8" s="158" t="s">
        <v>361</v>
      </c>
    </row>
    <row r="9" spans="1:25" s="162" customFormat="1" ht="22.15" hidden="1" customHeight="1" x14ac:dyDescent="0.25">
      <c r="A9" s="160"/>
      <c r="B9" s="160"/>
      <c r="C9" s="160" t="s">
        <v>362</v>
      </c>
      <c r="D9" s="153">
        <f>D10+D16+D60+D164</f>
        <v>47.012999999999998</v>
      </c>
      <c r="E9" s="153">
        <f>E10+E16+E60+E164</f>
        <v>121.738</v>
      </c>
      <c r="F9" s="153">
        <f>F10+F16+F60+F164</f>
        <v>1.9</v>
      </c>
      <c r="G9" s="153">
        <f>G10+G16+G60+G164</f>
        <v>9.2199999999999989</v>
      </c>
      <c r="H9" s="153">
        <f>SUM(E9:G9)</f>
        <v>132.858</v>
      </c>
      <c r="I9" s="153"/>
      <c r="J9" s="153"/>
      <c r="K9" s="153">
        <f>D9-H9</f>
        <v>-85.844999999999999</v>
      </c>
      <c r="L9" s="153">
        <f>H9/D9*100</f>
        <v>282.59843022142815</v>
      </c>
      <c r="M9" s="161"/>
    </row>
    <row r="10" spans="1:25" s="162" customFormat="1" ht="18.75" hidden="1" x14ac:dyDescent="0.25">
      <c r="A10" s="152" t="s">
        <v>16</v>
      </c>
      <c r="B10" s="152"/>
      <c r="C10" s="163" t="s">
        <v>363</v>
      </c>
      <c r="D10" s="153">
        <f>SUM(D11:D15)</f>
        <v>7.6</v>
      </c>
      <c r="E10" s="153">
        <f>SUM(E11:E15)</f>
        <v>5.7000000000000011</v>
      </c>
      <c r="F10" s="153">
        <f>SUM(F11:F15)</f>
        <v>1.9</v>
      </c>
      <c r="G10" s="153">
        <f>SUM(G11:G15)</f>
        <v>0</v>
      </c>
      <c r="H10" s="153">
        <f>SUM(E10:G10)</f>
        <v>7.6000000000000014</v>
      </c>
      <c r="I10" s="153"/>
      <c r="J10" s="153"/>
      <c r="K10" s="153">
        <f>D10-H10</f>
        <v>0</v>
      </c>
      <c r="L10" s="153">
        <f>H10/D10*100</f>
        <v>100.00000000000003</v>
      </c>
      <c r="M10" s="161"/>
    </row>
    <row r="11" spans="1:25" s="167" customFormat="1" ht="18.75" hidden="1" x14ac:dyDescent="0.25">
      <c r="A11" s="161">
        <v>1</v>
      </c>
      <c r="B11" s="161"/>
      <c r="C11" s="164" t="s">
        <v>364</v>
      </c>
      <c r="D11" s="165">
        <v>1.3</v>
      </c>
      <c r="E11" s="165">
        <v>1.3</v>
      </c>
      <c r="F11" s="166"/>
      <c r="G11" s="161"/>
      <c r="H11" s="152"/>
      <c r="I11" s="394" t="s">
        <v>365</v>
      </c>
      <c r="J11" s="152"/>
      <c r="K11" s="152"/>
      <c r="L11" s="153"/>
      <c r="M11" s="161"/>
    </row>
    <row r="12" spans="1:25" s="168" customFormat="1" ht="18.75" hidden="1" x14ac:dyDescent="0.25">
      <c r="A12" s="161">
        <v>2</v>
      </c>
      <c r="B12" s="161"/>
      <c r="C12" s="164" t="s">
        <v>193</v>
      </c>
      <c r="D12" s="165">
        <v>1.9</v>
      </c>
      <c r="E12" s="165"/>
      <c r="F12" s="161">
        <v>1.9</v>
      </c>
      <c r="G12" s="165"/>
      <c r="H12" s="152"/>
      <c r="I12" s="394"/>
      <c r="J12" s="152"/>
      <c r="K12" s="152"/>
      <c r="L12" s="153"/>
      <c r="M12" s="161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</row>
    <row r="13" spans="1:25" s="170" customFormat="1" ht="18.75" hidden="1" x14ac:dyDescent="0.25">
      <c r="A13" s="161">
        <v>3</v>
      </c>
      <c r="B13" s="161"/>
      <c r="C13" s="164" t="s">
        <v>172</v>
      </c>
      <c r="D13" s="165">
        <v>1.4</v>
      </c>
      <c r="E13" s="165">
        <f>D13</f>
        <v>1.4</v>
      </c>
      <c r="F13" s="169"/>
      <c r="G13" s="161"/>
      <c r="H13" s="152"/>
      <c r="I13" s="394"/>
      <c r="J13" s="152"/>
      <c r="K13" s="152"/>
      <c r="L13" s="153"/>
      <c r="M13" s="161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</row>
    <row r="14" spans="1:25" s="168" customFormat="1" ht="18.75" hidden="1" x14ac:dyDescent="0.25">
      <c r="A14" s="161">
        <v>4</v>
      </c>
      <c r="B14" s="161"/>
      <c r="C14" s="164" t="s">
        <v>366</v>
      </c>
      <c r="D14" s="165">
        <v>1.6</v>
      </c>
      <c r="E14" s="165">
        <f>D14</f>
        <v>1.6</v>
      </c>
      <c r="F14" s="166"/>
      <c r="G14" s="161"/>
      <c r="H14" s="152"/>
      <c r="I14" s="394"/>
      <c r="J14" s="152"/>
      <c r="K14" s="152"/>
      <c r="L14" s="153"/>
      <c r="M14" s="161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</row>
    <row r="15" spans="1:25" s="168" customFormat="1" ht="18.75" hidden="1" x14ac:dyDescent="0.25">
      <c r="A15" s="161">
        <v>5</v>
      </c>
      <c r="B15" s="161"/>
      <c r="C15" s="164" t="s">
        <v>194</v>
      </c>
      <c r="D15" s="165">
        <v>1.4</v>
      </c>
      <c r="E15" s="165">
        <f>D15</f>
        <v>1.4</v>
      </c>
      <c r="F15" s="166"/>
      <c r="G15" s="161"/>
      <c r="H15" s="152"/>
      <c r="I15" s="394"/>
      <c r="J15" s="152"/>
      <c r="K15" s="152"/>
      <c r="L15" s="153"/>
      <c r="M15" s="161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</row>
    <row r="16" spans="1:25" s="168" customFormat="1" ht="18.75" hidden="1" x14ac:dyDescent="0.25">
      <c r="A16" s="152" t="s">
        <v>18</v>
      </c>
      <c r="B16" s="152"/>
      <c r="C16" s="163" t="s">
        <v>235</v>
      </c>
      <c r="D16" s="153">
        <f>SUM(D17:D59)</f>
        <v>21.843</v>
      </c>
      <c r="E16" s="153">
        <f>SUM(E17:E59)</f>
        <v>18.318000000000001</v>
      </c>
      <c r="F16" s="153">
        <f>SUM(F17:F59)</f>
        <v>0</v>
      </c>
      <c r="G16" s="153">
        <v>3.52</v>
      </c>
      <c r="H16" s="153">
        <f>SUM(E16:G16)</f>
        <v>21.838000000000001</v>
      </c>
      <c r="I16" s="153"/>
      <c r="J16" s="153"/>
      <c r="K16" s="171">
        <f>D16-H16</f>
        <v>4.9999999999990052E-3</v>
      </c>
      <c r="L16" s="153">
        <f>H16/D16*100</f>
        <v>99.977109371423339</v>
      </c>
      <c r="M16" s="161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</row>
    <row r="17" spans="1:25" s="168" customFormat="1" ht="18.75" hidden="1" x14ac:dyDescent="0.25">
      <c r="A17" s="161">
        <v>1</v>
      </c>
      <c r="B17" s="161"/>
      <c r="C17" s="164" t="s">
        <v>237</v>
      </c>
      <c r="D17" s="165">
        <v>0.93799999999999994</v>
      </c>
      <c r="E17" s="165">
        <v>0.93899999999999995</v>
      </c>
      <c r="F17" s="166"/>
      <c r="G17" s="161"/>
      <c r="H17" s="152"/>
      <c r="I17" s="152">
        <f>IF(G17&lt;&gt;0,"làm mới",0)</f>
        <v>0</v>
      </c>
      <c r="J17" s="152"/>
      <c r="K17" s="161"/>
      <c r="L17" s="153"/>
      <c r="M17" s="161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</row>
    <row r="18" spans="1:25" s="168" customFormat="1" ht="18.75" hidden="1" x14ac:dyDescent="0.25">
      <c r="A18" s="161">
        <v>2</v>
      </c>
      <c r="B18" s="161"/>
      <c r="C18" s="164" t="s">
        <v>238</v>
      </c>
      <c r="D18" s="165">
        <v>0.2</v>
      </c>
      <c r="E18" s="165">
        <f>D18</f>
        <v>0.2</v>
      </c>
      <c r="F18" s="166"/>
      <c r="G18" s="161"/>
      <c r="H18" s="152"/>
      <c r="I18" s="152">
        <f>IF(G18&lt;&gt;0,"làm mới",0)</f>
        <v>0</v>
      </c>
      <c r="J18" s="152"/>
      <c r="K18" s="161"/>
      <c r="L18" s="153"/>
      <c r="M18" s="161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</row>
    <row r="19" spans="1:25" s="170" customFormat="1" ht="37.5" hidden="1" x14ac:dyDescent="0.25">
      <c r="A19" s="161">
        <v>3</v>
      </c>
      <c r="B19" s="161"/>
      <c r="C19" s="164" t="s">
        <v>239</v>
      </c>
      <c r="D19" s="165">
        <v>1.119</v>
      </c>
      <c r="E19" s="165">
        <v>0.91</v>
      </c>
      <c r="F19" s="166"/>
      <c r="G19" s="165">
        <f>D19-E19</f>
        <v>0.20899999999999996</v>
      </c>
      <c r="H19" s="152"/>
      <c r="I19" s="161" t="str">
        <f>IF(G19&lt;&gt;0,"Làm mới",0)</f>
        <v>Làm mới</v>
      </c>
      <c r="J19" s="152"/>
      <c r="K19" s="165">
        <f>G19</f>
        <v>0.20899999999999996</v>
      </c>
      <c r="L19" s="153"/>
      <c r="M19" s="161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</row>
    <row r="20" spans="1:25" s="168" customFormat="1" ht="18.75" hidden="1" x14ac:dyDescent="0.25">
      <c r="A20" s="161">
        <v>4</v>
      </c>
      <c r="B20" s="161"/>
      <c r="C20" s="164" t="s">
        <v>240</v>
      </c>
      <c r="D20" s="165">
        <v>0.72</v>
      </c>
      <c r="E20" s="165">
        <v>0.72</v>
      </c>
      <c r="F20" s="166"/>
      <c r="G20" s="161"/>
      <c r="H20" s="152"/>
      <c r="I20" s="161">
        <f t="shared" ref="I20:I59" si="0">IF(G20&lt;&gt;0,"Làm mới",0)</f>
        <v>0</v>
      </c>
      <c r="J20" s="152"/>
      <c r="K20" s="165">
        <f t="shared" ref="K20:K59" si="1">G20</f>
        <v>0</v>
      </c>
      <c r="L20" s="153"/>
      <c r="M20" s="161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5" s="168" customFormat="1" ht="18.75" hidden="1" x14ac:dyDescent="0.25">
      <c r="A21" s="161">
        <v>5</v>
      </c>
      <c r="B21" s="161"/>
      <c r="C21" s="164" t="s">
        <v>241</v>
      </c>
      <c r="D21" s="165">
        <v>0.6</v>
      </c>
      <c r="E21" s="165">
        <v>0.6</v>
      </c>
      <c r="F21" s="166"/>
      <c r="G21" s="161"/>
      <c r="H21" s="152"/>
      <c r="I21" s="161">
        <f t="shared" si="0"/>
        <v>0</v>
      </c>
      <c r="J21" s="152"/>
      <c r="K21" s="165">
        <f t="shared" si="1"/>
        <v>0</v>
      </c>
      <c r="L21" s="153"/>
      <c r="M21" s="161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</row>
    <row r="22" spans="1:25" s="168" customFormat="1" ht="18.75" hidden="1" x14ac:dyDescent="0.25">
      <c r="A22" s="161">
        <v>6</v>
      </c>
      <c r="B22" s="161"/>
      <c r="C22" s="164" t="s">
        <v>242</v>
      </c>
      <c r="D22" s="165">
        <v>0.63700000000000001</v>
      </c>
      <c r="E22" s="165">
        <f>D22</f>
        <v>0.63700000000000001</v>
      </c>
      <c r="F22" s="166"/>
      <c r="G22" s="161"/>
      <c r="H22" s="152"/>
      <c r="I22" s="161">
        <f t="shared" si="0"/>
        <v>0</v>
      </c>
      <c r="J22" s="152"/>
      <c r="K22" s="165">
        <f t="shared" si="1"/>
        <v>0</v>
      </c>
      <c r="L22" s="153"/>
      <c r="M22" s="161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</row>
    <row r="23" spans="1:25" s="168" customFormat="1" ht="18.75" hidden="1" x14ac:dyDescent="0.25">
      <c r="A23" s="161">
        <v>7</v>
      </c>
      <c r="B23" s="161"/>
      <c r="C23" s="164" t="s">
        <v>243</v>
      </c>
      <c r="D23" s="165">
        <v>0.71499999999999997</v>
      </c>
      <c r="E23" s="165">
        <f>D23</f>
        <v>0.71499999999999997</v>
      </c>
      <c r="F23" s="166"/>
      <c r="G23" s="161"/>
      <c r="H23" s="152"/>
      <c r="I23" s="161">
        <f t="shared" si="0"/>
        <v>0</v>
      </c>
      <c r="J23" s="152"/>
      <c r="K23" s="165">
        <f t="shared" si="1"/>
        <v>0</v>
      </c>
      <c r="L23" s="153"/>
      <c r="M23" s="161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</row>
    <row r="24" spans="1:25" s="168" customFormat="1" ht="18.75" hidden="1" x14ac:dyDescent="0.25">
      <c r="A24" s="161">
        <v>8</v>
      </c>
      <c r="B24" s="161"/>
      <c r="C24" s="164" t="s">
        <v>244</v>
      </c>
      <c r="D24" s="165">
        <v>0.443</v>
      </c>
      <c r="E24" s="165">
        <v>0.443</v>
      </c>
      <c r="F24" s="166"/>
      <c r="G24" s="161"/>
      <c r="H24" s="152"/>
      <c r="I24" s="161">
        <f t="shared" si="0"/>
        <v>0</v>
      </c>
      <c r="J24" s="152"/>
      <c r="K24" s="165">
        <f t="shared" si="1"/>
        <v>0</v>
      </c>
      <c r="L24" s="153"/>
      <c r="M24" s="161"/>
      <c r="N24" s="167"/>
      <c r="O24" s="172"/>
      <c r="P24" s="167"/>
      <c r="Q24" s="167"/>
      <c r="R24" s="167"/>
      <c r="S24" s="167"/>
      <c r="T24" s="167"/>
      <c r="U24" s="167"/>
      <c r="V24" s="167"/>
      <c r="W24" s="167"/>
      <c r="X24" s="167"/>
      <c r="Y24" s="167"/>
    </row>
    <row r="25" spans="1:25" s="168" customFormat="1" ht="18.75" hidden="1" x14ac:dyDescent="0.25">
      <c r="A25" s="161">
        <v>9</v>
      </c>
      <c r="B25" s="161"/>
      <c r="C25" s="164" t="s">
        <v>245</v>
      </c>
      <c r="D25" s="165">
        <v>1.1299999999999999</v>
      </c>
      <c r="E25" s="165">
        <v>1.1299999999999999</v>
      </c>
      <c r="F25" s="166"/>
      <c r="G25" s="161"/>
      <c r="H25" s="152"/>
      <c r="I25" s="161">
        <f t="shared" si="0"/>
        <v>0</v>
      </c>
      <c r="J25" s="152"/>
      <c r="K25" s="165">
        <f t="shared" si="1"/>
        <v>0</v>
      </c>
      <c r="L25" s="153"/>
      <c r="M25" s="161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</row>
    <row r="26" spans="1:25" s="168" customFormat="1" ht="18.75" hidden="1" x14ac:dyDescent="0.25">
      <c r="A26" s="161">
        <v>10</v>
      </c>
      <c r="B26" s="161"/>
      <c r="C26" s="164" t="s">
        <v>246</v>
      </c>
      <c r="D26" s="165">
        <v>0.6</v>
      </c>
      <c r="E26" s="165">
        <v>0.6</v>
      </c>
      <c r="F26" s="166"/>
      <c r="G26" s="161"/>
      <c r="H26" s="152"/>
      <c r="I26" s="161">
        <f t="shared" si="0"/>
        <v>0</v>
      </c>
      <c r="J26" s="152"/>
      <c r="K26" s="165">
        <f t="shared" si="1"/>
        <v>0</v>
      </c>
      <c r="L26" s="153"/>
      <c r="M26" s="161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25" s="168" customFormat="1" ht="18.75" hidden="1" x14ac:dyDescent="0.25">
      <c r="A27" s="161">
        <v>11</v>
      </c>
      <c r="B27" s="161"/>
      <c r="C27" s="164" t="s">
        <v>247</v>
      </c>
      <c r="D27" s="165">
        <v>0.47599999999999998</v>
      </c>
      <c r="E27" s="165">
        <f>D27</f>
        <v>0.47599999999999998</v>
      </c>
      <c r="F27" s="166"/>
      <c r="G27" s="161"/>
      <c r="H27" s="152"/>
      <c r="I27" s="161">
        <f t="shared" si="0"/>
        <v>0</v>
      </c>
      <c r="J27" s="152"/>
      <c r="K27" s="165">
        <f t="shared" si="1"/>
        <v>0</v>
      </c>
      <c r="L27" s="153"/>
      <c r="M27" s="161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</row>
    <row r="28" spans="1:25" s="168" customFormat="1" ht="18.75" hidden="1" x14ac:dyDescent="0.25">
      <c r="A28" s="161">
        <v>12</v>
      </c>
      <c r="B28" s="161"/>
      <c r="C28" s="164" t="s">
        <v>248</v>
      </c>
      <c r="D28" s="165">
        <v>0.56000000000000005</v>
      </c>
      <c r="E28" s="165">
        <v>0.55700000000000005</v>
      </c>
      <c r="F28" s="166"/>
      <c r="G28" s="161"/>
      <c r="H28" s="152"/>
      <c r="I28" s="161">
        <f t="shared" si="0"/>
        <v>0</v>
      </c>
      <c r="J28" s="152"/>
      <c r="K28" s="165">
        <f t="shared" si="1"/>
        <v>0</v>
      </c>
      <c r="L28" s="153"/>
      <c r="M28" s="161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</row>
    <row r="29" spans="1:25" s="168" customFormat="1" ht="18.75" hidden="1" x14ac:dyDescent="0.25">
      <c r="A29" s="161">
        <v>13</v>
      </c>
      <c r="B29" s="161"/>
      <c r="C29" s="164" t="s">
        <v>249</v>
      </c>
      <c r="D29" s="165">
        <v>0.7</v>
      </c>
      <c r="E29" s="165">
        <v>0.70399999999999996</v>
      </c>
      <c r="F29" s="166"/>
      <c r="G29" s="161"/>
      <c r="H29" s="152"/>
      <c r="I29" s="161">
        <f t="shared" si="0"/>
        <v>0</v>
      </c>
      <c r="J29" s="152"/>
      <c r="K29" s="165">
        <f t="shared" si="1"/>
        <v>0</v>
      </c>
      <c r="L29" s="153"/>
      <c r="M29" s="161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</row>
    <row r="30" spans="1:25" s="168" customFormat="1" ht="18.75" hidden="1" x14ac:dyDescent="0.25">
      <c r="A30" s="161">
        <v>14</v>
      </c>
      <c r="B30" s="161"/>
      <c r="C30" s="164" t="s">
        <v>250</v>
      </c>
      <c r="D30" s="165">
        <v>0.83</v>
      </c>
      <c r="E30" s="165">
        <v>0.83</v>
      </c>
      <c r="F30" s="166"/>
      <c r="G30" s="161"/>
      <c r="H30" s="152"/>
      <c r="I30" s="161">
        <f t="shared" si="0"/>
        <v>0</v>
      </c>
      <c r="J30" s="152"/>
      <c r="K30" s="165">
        <f t="shared" si="1"/>
        <v>0</v>
      </c>
      <c r="L30" s="153"/>
      <c r="M30" s="161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</row>
    <row r="31" spans="1:25" s="168" customFormat="1" ht="37.5" hidden="1" x14ac:dyDescent="0.25">
      <c r="A31" s="161">
        <v>15</v>
      </c>
      <c r="B31" s="161"/>
      <c r="C31" s="164" t="s">
        <v>251</v>
      </c>
      <c r="D31" s="165">
        <v>1.2</v>
      </c>
      <c r="E31" s="165">
        <v>0.7</v>
      </c>
      <c r="F31" s="166"/>
      <c r="G31" s="161">
        <v>0.5</v>
      </c>
      <c r="H31" s="152"/>
      <c r="I31" s="161" t="str">
        <f t="shared" si="0"/>
        <v>Làm mới</v>
      </c>
      <c r="J31" s="152"/>
      <c r="K31" s="165">
        <f t="shared" si="1"/>
        <v>0.5</v>
      </c>
      <c r="L31" s="153"/>
      <c r="M31" s="161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</row>
    <row r="32" spans="1:25" s="168" customFormat="1" ht="18.75" hidden="1" x14ac:dyDescent="0.25">
      <c r="A32" s="161">
        <v>16</v>
      </c>
      <c r="B32" s="161"/>
      <c r="C32" s="164" t="s">
        <v>252</v>
      </c>
      <c r="D32" s="165">
        <v>0.36</v>
      </c>
      <c r="E32" s="165">
        <v>0.36</v>
      </c>
      <c r="F32" s="166"/>
      <c r="G32" s="161"/>
      <c r="H32" s="152"/>
      <c r="I32" s="161">
        <f t="shared" si="0"/>
        <v>0</v>
      </c>
      <c r="J32" s="152"/>
      <c r="K32" s="165">
        <f t="shared" si="1"/>
        <v>0</v>
      </c>
      <c r="L32" s="153"/>
      <c r="M32" s="161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</row>
    <row r="33" spans="1:25" s="168" customFormat="1" ht="37.5" hidden="1" x14ac:dyDescent="0.25">
      <c r="A33" s="161">
        <v>17</v>
      </c>
      <c r="B33" s="161"/>
      <c r="C33" s="164" t="s">
        <v>253</v>
      </c>
      <c r="D33" s="165">
        <v>0.5</v>
      </c>
      <c r="E33" s="165">
        <v>0.17</v>
      </c>
      <c r="F33" s="166"/>
      <c r="G33" s="165">
        <f>D33-E33</f>
        <v>0.32999999999999996</v>
      </c>
      <c r="H33" s="152"/>
      <c r="I33" s="161" t="str">
        <f t="shared" si="0"/>
        <v>Làm mới</v>
      </c>
      <c r="J33" s="152"/>
      <c r="K33" s="165">
        <f t="shared" si="1"/>
        <v>0.32999999999999996</v>
      </c>
      <c r="L33" s="153"/>
      <c r="M33" s="161"/>
      <c r="N33" s="167"/>
      <c r="O33" s="167"/>
      <c r="P33" s="167"/>
      <c r="Q33" s="167">
        <f>34.2*1.2</f>
        <v>41.04</v>
      </c>
      <c r="R33" s="167"/>
      <c r="S33" s="167"/>
      <c r="T33" s="167"/>
      <c r="U33" s="167"/>
      <c r="V33" s="167"/>
      <c r="W33" s="167"/>
      <c r="X33" s="167"/>
      <c r="Y33" s="167"/>
    </row>
    <row r="34" spans="1:25" s="168" customFormat="1" ht="18.75" hidden="1" x14ac:dyDescent="0.25">
      <c r="A34" s="161">
        <v>18</v>
      </c>
      <c r="B34" s="161"/>
      <c r="C34" s="164" t="s">
        <v>254</v>
      </c>
      <c r="D34" s="165">
        <v>0.27300000000000002</v>
      </c>
      <c r="E34" s="165">
        <f>D34</f>
        <v>0.27300000000000002</v>
      </c>
      <c r="F34" s="166"/>
      <c r="G34" s="161"/>
      <c r="H34" s="152"/>
      <c r="I34" s="161">
        <f t="shared" si="0"/>
        <v>0</v>
      </c>
      <c r="J34" s="152"/>
      <c r="K34" s="165">
        <f t="shared" si="1"/>
        <v>0</v>
      </c>
      <c r="L34" s="153"/>
      <c r="M34" s="161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</row>
    <row r="35" spans="1:25" s="168" customFormat="1" ht="18.75" hidden="1" x14ac:dyDescent="0.25">
      <c r="A35" s="161">
        <v>19</v>
      </c>
      <c r="B35" s="161"/>
      <c r="C35" s="164" t="s">
        <v>255</v>
      </c>
      <c r="D35" s="165">
        <v>0.19</v>
      </c>
      <c r="E35" s="165">
        <v>0.19</v>
      </c>
      <c r="F35" s="166"/>
      <c r="G35" s="161"/>
      <c r="H35" s="152"/>
      <c r="I35" s="161">
        <f t="shared" si="0"/>
        <v>0</v>
      </c>
      <c r="J35" s="152"/>
      <c r="K35" s="165">
        <f t="shared" si="1"/>
        <v>0</v>
      </c>
      <c r="L35" s="153"/>
      <c r="M35" s="161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</row>
    <row r="36" spans="1:25" s="168" customFormat="1" ht="18.75" hidden="1" x14ac:dyDescent="0.25">
      <c r="A36" s="161">
        <v>20</v>
      </c>
      <c r="B36" s="161"/>
      <c r="C36" s="164" t="s">
        <v>256</v>
      </c>
      <c r="D36" s="165">
        <v>0.38</v>
      </c>
      <c r="E36" s="165">
        <v>0.378</v>
      </c>
      <c r="F36" s="169"/>
      <c r="G36" s="161"/>
      <c r="H36" s="152"/>
      <c r="I36" s="161">
        <f t="shared" si="0"/>
        <v>0</v>
      </c>
      <c r="J36" s="152"/>
      <c r="K36" s="165">
        <f t="shared" si="1"/>
        <v>0</v>
      </c>
      <c r="L36" s="153"/>
      <c r="M36" s="161"/>
      <c r="N36" s="167"/>
      <c r="O36" s="167"/>
      <c r="P36" s="167">
        <f>724/792</f>
        <v>0.91414141414141414</v>
      </c>
      <c r="Q36" s="167"/>
      <c r="R36" s="167"/>
      <c r="S36" s="167"/>
      <c r="T36" s="167"/>
      <c r="U36" s="167"/>
      <c r="V36" s="167"/>
      <c r="W36" s="167"/>
      <c r="X36" s="167"/>
      <c r="Y36" s="167"/>
    </row>
    <row r="37" spans="1:25" s="168" customFormat="1" ht="37.5" hidden="1" x14ac:dyDescent="0.25">
      <c r="A37" s="161">
        <v>21</v>
      </c>
      <c r="B37" s="161"/>
      <c r="C37" s="164" t="s">
        <v>257</v>
      </c>
      <c r="D37" s="165">
        <v>0.3</v>
      </c>
      <c r="E37" s="165"/>
      <c r="F37" s="166"/>
      <c r="G37" s="161">
        <v>0.3</v>
      </c>
      <c r="H37" s="152"/>
      <c r="I37" s="161" t="str">
        <f t="shared" si="0"/>
        <v>Làm mới</v>
      </c>
      <c r="J37" s="152"/>
      <c r="K37" s="165">
        <f t="shared" si="1"/>
        <v>0.3</v>
      </c>
      <c r="L37" s="153"/>
      <c r="M37" s="161"/>
      <c r="N37" s="167"/>
      <c r="O37" s="167"/>
      <c r="P37" s="167">
        <f>31/1810*100</f>
        <v>1.7127071823204418</v>
      </c>
      <c r="Q37" s="167"/>
      <c r="R37" s="167"/>
      <c r="S37" s="167"/>
      <c r="T37" s="167"/>
      <c r="U37" s="167"/>
      <c r="V37" s="167"/>
      <c r="W37" s="167"/>
      <c r="X37" s="167"/>
      <c r="Y37" s="167"/>
    </row>
    <row r="38" spans="1:25" s="168" customFormat="1" ht="37.5" hidden="1" x14ac:dyDescent="0.25">
      <c r="A38" s="161">
        <v>22</v>
      </c>
      <c r="B38" s="161"/>
      <c r="C38" s="164" t="s">
        <v>258</v>
      </c>
      <c r="D38" s="165">
        <v>1</v>
      </c>
      <c r="E38" s="165"/>
      <c r="F38" s="166"/>
      <c r="G38" s="173">
        <v>1</v>
      </c>
      <c r="H38" s="152"/>
      <c r="I38" s="161" t="str">
        <f t="shared" si="0"/>
        <v>Làm mới</v>
      </c>
      <c r="J38" s="152"/>
      <c r="K38" s="165">
        <f t="shared" si="1"/>
        <v>1</v>
      </c>
      <c r="L38" s="153"/>
      <c r="M38" s="161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</row>
    <row r="39" spans="1:25" s="168" customFormat="1" ht="18.75" hidden="1" x14ac:dyDescent="0.25">
      <c r="A39" s="161">
        <v>23</v>
      </c>
      <c r="B39" s="161"/>
      <c r="C39" s="174" t="s">
        <v>260</v>
      </c>
      <c r="D39" s="175">
        <v>0.4</v>
      </c>
      <c r="E39" s="175">
        <v>0.4</v>
      </c>
      <c r="F39" s="176"/>
      <c r="G39" s="177"/>
      <c r="H39" s="152"/>
      <c r="I39" s="161">
        <f t="shared" si="0"/>
        <v>0</v>
      </c>
      <c r="J39" s="152"/>
      <c r="K39" s="165">
        <f t="shared" si="1"/>
        <v>0</v>
      </c>
      <c r="L39" s="153"/>
      <c r="M39" s="161"/>
      <c r="N39" s="167"/>
      <c r="O39" s="178"/>
      <c r="P39" s="179">
        <v>0.4</v>
      </c>
      <c r="Q39" s="179">
        <v>0.4</v>
      </c>
      <c r="R39" s="167"/>
      <c r="S39" s="167"/>
      <c r="T39" s="167"/>
      <c r="U39" s="167"/>
      <c r="V39" s="167"/>
      <c r="W39" s="167"/>
      <c r="X39" s="167"/>
      <c r="Y39" s="167"/>
    </row>
    <row r="40" spans="1:25" s="168" customFormat="1" ht="18.75" hidden="1" x14ac:dyDescent="0.25">
      <c r="A40" s="161">
        <v>24</v>
      </c>
      <c r="B40" s="161"/>
      <c r="C40" s="174" t="s">
        <v>261</v>
      </c>
      <c r="D40" s="175">
        <v>0.56999999999999995</v>
      </c>
      <c r="E40" s="175">
        <v>0.56999999999999995</v>
      </c>
      <c r="F40" s="176"/>
      <c r="G40" s="177"/>
      <c r="H40" s="152"/>
      <c r="I40" s="161">
        <f t="shared" si="0"/>
        <v>0</v>
      </c>
      <c r="J40" s="152"/>
      <c r="K40" s="165">
        <f t="shared" si="1"/>
        <v>0</v>
      </c>
      <c r="L40" s="153"/>
      <c r="M40" s="161"/>
      <c r="N40" s="167"/>
      <c r="O40" s="178"/>
      <c r="P40" s="179">
        <v>0.56999999999999995</v>
      </c>
      <c r="Q40" s="179">
        <v>0.56999999999999995</v>
      </c>
      <c r="R40" s="167">
        <v>4</v>
      </c>
      <c r="S40" s="167"/>
      <c r="T40" s="167"/>
      <c r="U40" s="167"/>
      <c r="V40" s="167"/>
      <c r="W40" s="167"/>
      <c r="X40" s="167"/>
      <c r="Y40" s="167"/>
    </row>
    <row r="41" spans="1:25" s="168" customFormat="1" ht="18.75" hidden="1" x14ac:dyDescent="0.25">
      <c r="A41" s="161">
        <v>25</v>
      </c>
      <c r="B41" s="161"/>
      <c r="C41" s="174" t="s">
        <v>262</v>
      </c>
      <c r="D41" s="175">
        <v>0.45800000000000002</v>
      </c>
      <c r="E41" s="175">
        <v>0.45600000000000002</v>
      </c>
      <c r="F41" s="176"/>
      <c r="G41" s="177"/>
      <c r="H41" s="152"/>
      <c r="I41" s="161">
        <f t="shared" si="0"/>
        <v>0</v>
      </c>
      <c r="J41" s="152"/>
      <c r="K41" s="165">
        <f t="shared" si="1"/>
        <v>0</v>
      </c>
      <c r="L41" s="153"/>
      <c r="M41" s="161"/>
      <c r="N41" s="167"/>
      <c r="O41" s="178"/>
      <c r="P41" s="179">
        <v>0.45800000000000002</v>
      </c>
      <c r="Q41" s="179">
        <v>0.45600000000000002</v>
      </c>
      <c r="R41" s="167">
        <v>5</v>
      </c>
      <c r="S41" s="167"/>
      <c r="T41" s="167"/>
      <c r="U41" s="167"/>
      <c r="V41" s="167"/>
      <c r="W41" s="167"/>
      <c r="X41" s="167"/>
      <c r="Y41" s="167"/>
    </row>
    <row r="42" spans="1:25" s="168" customFormat="1" ht="18.75" hidden="1" x14ac:dyDescent="0.25">
      <c r="A42" s="161">
        <v>26</v>
      </c>
      <c r="B42" s="161"/>
      <c r="C42" s="174" t="s">
        <v>263</v>
      </c>
      <c r="D42" s="175">
        <v>0.22600000000000001</v>
      </c>
      <c r="E42" s="175">
        <f>D42</f>
        <v>0.22600000000000001</v>
      </c>
      <c r="F42" s="176"/>
      <c r="G42" s="177"/>
      <c r="H42" s="152"/>
      <c r="I42" s="161">
        <f t="shared" si="0"/>
        <v>0</v>
      </c>
      <c r="J42" s="152"/>
      <c r="K42" s="165">
        <f t="shared" si="1"/>
        <v>0</v>
      </c>
      <c r="L42" s="153"/>
      <c r="M42" s="161"/>
      <c r="N42" s="167"/>
      <c r="O42" s="178"/>
      <c r="P42" s="179">
        <v>0.22600000000000001</v>
      </c>
      <c r="Q42" s="179">
        <f>P42</f>
        <v>0.22600000000000001</v>
      </c>
      <c r="R42" s="167">
        <v>4</v>
      </c>
      <c r="S42" s="167"/>
      <c r="T42" s="167"/>
      <c r="U42" s="167"/>
      <c r="V42" s="167"/>
      <c r="W42" s="167"/>
      <c r="X42" s="167"/>
      <c r="Y42" s="167"/>
    </row>
    <row r="43" spans="1:25" s="168" customFormat="1" ht="18.75" hidden="1" x14ac:dyDescent="0.25">
      <c r="A43" s="161">
        <v>27</v>
      </c>
      <c r="B43" s="161"/>
      <c r="C43" s="174" t="s">
        <v>264</v>
      </c>
      <c r="D43" s="175">
        <v>0.52800000000000002</v>
      </c>
      <c r="E43" s="175">
        <v>0.53</v>
      </c>
      <c r="F43" s="176"/>
      <c r="G43" s="177"/>
      <c r="H43" s="152"/>
      <c r="I43" s="161">
        <f t="shared" si="0"/>
        <v>0</v>
      </c>
      <c r="J43" s="152"/>
      <c r="K43" s="165">
        <f t="shared" si="1"/>
        <v>0</v>
      </c>
      <c r="L43" s="153"/>
      <c r="M43" s="161"/>
      <c r="N43" s="167"/>
      <c r="O43" s="178"/>
      <c r="P43" s="179">
        <v>0.52800000000000002</v>
      </c>
      <c r="Q43" s="179">
        <v>0.53</v>
      </c>
      <c r="R43" s="167">
        <v>10</v>
      </c>
      <c r="S43" s="167"/>
      <c r="T43" s="167"/>
      <c r="U43" s="167"/>
      <c r="V43" s="167"/>
      <c r="W43" s="167"/>
      <c r="X43" s="167"/>
      <c r="Y43" s="167"/>
    </row>
    <row r="44" spans="1:25" s="168" customFormat="1" ht="18.75" hidden="1" x14ac:dyDescent="0.25">
      <c r="A44" s="161">
        <v>28</v>
      </c>
      <c r="B44" s="161"/>
      <c r="C44" s="174" t="s">
        <v>265</v>
      </c>
      <c r="D44" s="175">
        <v>0.3</v>
      </c>
      <c r="E44" s="175">
        <v>0.3</v>
      </c>
      <c r="F44" s="176"/>
      <c r="G44" s="177"/>
      <c r="H44" s="152"/>
      <c r="I44" s="161">
        <f t="shared" si="0"/>
        <v>0</v>
      </c>
      <c r="J44" s="152"/>
      <c r="K44" s="165">
        <f t="shared" si="1"/>
        <v>0</v>
      </c>
      <c r="L44" s="153"/>
      <c r="M44" s="161"/>
      <c r="N44" s="167"/>
      <c r="O44" s="178"/>
      <c r="P44" s="179">
        <v>0.3</v>
      </c>
      <c r="Q44" s="179">
        <v>0.3</v>
      </c>
      <c r="R44" s="167">
        <v>5</v>
      </c>
      <c r="S44" s="167"/>
      <c r="T44" s="167"/>
      <c r="U44" s="167"/>
      <c r="V44" s="167"/>
      <c r="W44" s="167"/>
      <c r="X44" s="167"/>
      <c r="Y44" s="167"/>
    </row>
    <row r="45" spans="1:25" s="168" customFormat="1" ht="37.5" hidden="1" x14ac:dyDescent="0.25">
      <c r="A45" s="161">
        <v>29</v>
      </c>
      <c r="B45" s="161"/>
      <c r="C45" s="174" t="s">
        <v>266</v>
      </c>
      <c r="D45" s="175">
        <v>0.5</v>
      </c>
      <c r="E45" s="175">
        <v>0.40400000000000003</v>
      </c>
      <c r="F45" s="176"/>
      <c r="G45" s="177">
        <v>0.1</v>
      </c>
      <c r="H45" s="152"/>
      <c r="I45" s="161" t="str">
        <f t="shared" si="0"/>
        <v>Làm mới</v>
      </c>
      <c r="J45" s="152"/>
      <c r="K45" s="165">
        <f t="shared" si="1"/>
        <v>0.1</v>
      </c>
      <c r="L45" s="153"/>
      <c r="M45" s="161"/>
      <c r="N45" s="167"/>
      <c r="O45" s="178"/>
      <c r="P45" s="179">
        <v>0.5</v>
      </c>
      <c r="Q45" s="179">
        <v>0.40400000000000003</v>
      </c>
      <c r="R45" s="167">
        <v>6</v>
      </c>
      <c r="S45" s="167"/>
      <c r="T45" s="167"/>
      <c r="U45" s="167"/>
      <c r="V45" s="167"/>
      <c r="W45" s="167"/>
      <c r="X45" s="167"/>
      <c r="Y45" s="167"/>
    </row>
    <row r="46" spans="1:25" s="168" customFormat="1" ht="18.75" hidden="1" x14ac:dyDescent="0.25">
      <c r="A46" s="161">
        <v>30</v>
      </c>
      <c r="B46" s="161"/>
      <c r="C46" s="174" t="s">
        <v>267</v>
      </c>
      <c r="D46" s="175">
        <v>0.2</v>
      </c>
      <c r="E46" s="175">
        <v>0.2</v>
      </c>
      <c r="F46" s="176"/>
      <c r="G46" s="177"/>
      <c r="H46" s="152"/>
      <c r="I46" s="161">
        <f t="shared" si="0"/>
        <v>0</v>
      </c>
      <c r="J46" s="152"/>
      <c r="K46" s="165">
        <f t="shared" si="1"/>
        <v>0</v>
      </c>
      <c r="L46" s="153"/>
      <c r="M46" s="161"/>
      <c r="N46" s="167"/>
      <c r="O46" s="178"/>
      <c r="P46" s="179">
        <v>0.2</v>
      </c>
      <c r="Q46" s="179">
        <v>0.2</v>
      </c>
      <c r="R46" s="167">
        <v>5</v>
      </c>
      <c r="S46" s="167"/>
      <c r="T46" s="167"/>
      <c r="U46" s="167"/>
      <c r="V46" s="167"/>
      <c r="W46" s="167"/>
      <c r="X46" s="167"/>
      <c r="Y46" s="167"/>
    </row>
    <row r="47" spans="1:25" s="168" customFormat="1" ht="18.75" hidden="1" x14ac:dyDescent="0.25">
      <c r="A47" s="161">
        <v>31</v>
      </c>
      <c r="B47" s="161"/>
      <c r="C47" s="174" t="s">
        <v>268</v>
      </c>
      <c r="D47" s="175">
        <v>0.41</v>
      </c>
      <c r="E47" s="175">
        <f>0.2+0.21</f>
        <v>0.41000000000000003</v>
      </c>
      <c r="F47" s="166"/>
      <c r="G47" s="161"/>
      <c r="H47" s="152"/>
      <c r="I47" s="161">
        <f t="shared" si="0"/>
        <v>0</v>
      </c>
      <c r="J47" s="152"/>
      <c r="K47" s="165">
        <f t="shared" si="1"/>
        <v>0</v>
      </c>
      <c r="L47" s="153"/>
      <c r="M47" s="161"/>
      <c r="N47" s="167"/>
      <c r="O47" s="178"/>
      <c r="P47" s="179">
        <v>0.41</v>
      </c>
      <c r="Q47" s="179">
        <f>0.2+0.21</f>
        <v>0.41000000000000003</v>
      </c>
      <c r="R47" s="167"/>
      <c r="S47" s="167"/>
      <c r="T47" s="167"/>
      <c r="U47" s="167"/>
      <c r="V47" s="167"/>
      <c r="W47" s="167"/>
      <c r="X47" s="167"/>
      <c r="Y47" s="167"/>
    </row>
    <row r="48" spans="1:25" s="168" customFormat="1" ht="16.5" hidden="1" customHeight="1" x14ac:dyDescent="0.25">
      <c r="A48" s="161">
        <v>32</v>
      </c>
      <c r="B48" s="161"/>
      <c r="C48" s="164" t="s">
        <v>269</v>
      </c>
      <c r="D48" s="165">
        <v>0.5</v>
      </c>
      <c r="E48" s="165">
        <v>0.5</v>
      </c>
      <c r="F48" s="166"/>
      <c r="G48" s="161"/>
      <c r="H48" s="152"/>
      <c r="I48" s="161">
        <f t="shared" si="0"/>
        <v>0</v>
      </c>
      <c r="J48" s="152"/>
      <c r="K48" s="165">
        <f t="shared" si="1"/>
        <v>0</v>
      </c>
      <c r="L48" s="153"/>
      <c r="M48" s="161"/>
      <c r="N48" s="167"/>
      <c r="O48" s="178"/>
      <c r="P48" s="179">
        <v>0.3</v>
      </c>
      <c r="Q48" s="179"/>
      <c r="R48" s="167"/>
      <c r="S48" s="167"/>
      <c r="T48" s="167"/>
      <c r="U48" s="167"/>
      <c r="V48" s="167"/>
      <c r="W48" s="167"/>
      <c r="X48" s="167"/>
      <c r="Y48" s="167"/>
    </row>
    <row r="49" spans="1:25" s="168" customFormat="1" ht="18.75" hidden="1" x14ac:dyDescent="0.25">
      <c r="A49" s="161">
        <v>33</v>
      </c>
      <c r="B49" s="161"/>
      <c r="C49" s="164" t="s">
        <v>270</v>
      </c>
      <c r="D49" s="165">
        <v>0.3</v>
      </c>
      <c r="E49" s="165">
        <v>0.3</v>
      </c>
      <c r="F49" s="166"/>
      <c r="G49" s="161"/>
      <c r="H49" s="152"/>
      <c r="I49" s="161">
        <f t="shared" si="0"/>
        <v>0</v>
      </c>
      <c r="J49" s="152"/>
      <c r="K49" s="165">
        <f t="shared" si="1"/>
        <v>0</v>
      </c>
      <c r="L49" s="153"/>
      <c r="M49" s="161"/>
      <c r="N49" s="167"/>
      <c r="O49" s="167"/>
      <c r="P49" s="172">
        <f>SUM(P39:P48)</f>
        <v>3.8919999999999999</v>
      </c>
      <c r="Q49" s="167"/>
      <c r="R49" s="167">
        <f>SUM(R39:R48)</f>
        <v>39</v>
      </c>
      <c r="S49" s="167"/>
      <c r="T49" s="167"/>
      <c r="U49" s="167"/>
      <c r="V49" s="167"/>
      <c r="W49" s="167"/>
      <c r="X49" s="167"/>
      <c r="Y49" s="167"/>
    </row>
    <row r="50" spans="1:25" s="168" customFormat="1" ht="18.75" hidden="1" x14ac:dyDescent="0.25">
      <c r="A50" s="161">
        <v>34</v>
      </c>
      <c r="B50" s="161"/>
      <c r="C50" s="164" t="s">
        <v>271</v>
      </c>
      <c r="D50" s="165">
        <v>0.255</v>
      </c>
      <c r="E50" s="165">
        <v>0.26</v>
      </c>
      <c r="F50" s="166"/>
      <c r="G50" s="161"/>
      <c r="H50" s="152"/>
      <c r="I50" s="161">
        <f t="shared" si="0"/>
        <v>0</v>
      </c>
      <c r="J50" s="152"/>
      <c r="K50" s="165">
        <f t="shared" si="1"/>
        <v>0</v>
      </c>
      <c r="L50" s="153"/>
      <c r="M50" s="161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1" spans="1:25" s="168" customFormat="1" ht="18.75" hidden="1" x14ac:dyDescent="0.25">
      <c r="A51" s="161">
        <v>35</v>
      </c>
      <c r="B51" s="161"/>
      <c r="C51" s="164" t="s">
        <v>272</v>
      </c>
      <c r="D51" s="165">
        <v>0.2</v>
      </c>
      <c r="E51" s="165">
        <v>0.2</v>
      </c>
      <c r="F51" s="166"/>
      <c r="G51" s="161"/>
      <c r="H51" s="152"/>
      <c r="I51" s="161">
        <f t="shared" si="0"/>
        <v>0</v>
      </c>
      <c r="J51" s="152"/>
      <c r="K51" s="165">
        <f t="shared" si="1"/>
        <v>0</v>
      </c>
      <c r="L51" s="153"/>
      <c r="M51" s="161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</row>
    <row r="52" spans="1:25" s="168" customFormat="1" ht="18.75" hidden="1" x14ac:dyDescent="0.25">
      <c r="A52" s="161">
        <v>36</v>
      </c>
      <c r="B52" s="161"/>
      <c r="C52" s="164" t="s">
        <v>273</v>
      </c>
      <c r="D52" s="165">
        <v>0.3</v>
      </c>
      <c r="E52" s="165">
        <f>D52</f>
        <v>0.3</v>
      </c>
      <c r="F52" s="166"/>
      <c r="G52" s="161"/>
      <c r="H52" s="152"/>
      <c r="I52" s="161">
        <f t="shared" si="0"/>
        <v>0</v>
      </c>
      <c r="J52" s="152"/>
      <c r="K52" s="165">
        <f t="shared" si="1"/>
        <v>0</v>
      </c>
      <c r="L52" s="153"/>
      <c r="M52" s="161"/>
      <c r="N52" s="167"/>
      <c r="O52" s="167"/>
      <c r="Q52" s="167"/>
      <c r="R52" s="167"/>
      <c r="S52" s="167"/>
      <c r="T52" s="167"/>
      <c r="U52" s="167"/>
      <c r="V52" s="167"/>
      <c r="W52" s="167"/>
      <c r="X52" s="167"/>
      <c r="Y52" s="167"/>
    </row>
    <row r="53" spans="1:25" s="168" customFormat="1" ht="18.75" hidden="1" x14ac:dyDescent="0.25">
      <c r="A53" s="161">
        <v>37</v>
      </c>
      <c r="B53" s="161"/>
      <c r="C53" s="164" t="s">
        <v>274</v>
      </c>
      <c r="D53" s="165">
        <v>0.33500000000000002</v>
      </c>
      <c r="E53" s="165">
        <v>0.34</v>
      </c>
      <c r="F53" s="166"/>
      <c r="G53" s="161"/>
      <c r="H53" s="152"/>
      <c r="I53" s="161">
        <f t="shared" si="0"/>
        <v>0</v>
      </c>
      <c r="J53" s="152"/>
      <c r="K53" s="165">
        <f t="shared" si="1"/>
        <v>0</v>
      </c>
      <c r="L53" s="153"/>
      <c r="M53" s="161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</row>
    <row r="54" spans="1:25" s="168" customFormat="1" ht="18.75" hidden="1" x14ac:dyDescent="0.25">
      <c r="A54" s="161">
        <v>38</v>
      </c>
      <c r="B54" s="161"/>
      <c r="C54" s="164" t="s">
        <v>275</v>
      </c>
      <c r="D54" s="165">
        <v>0.28999999999999998</v>
      </c>
      <c r="E54" s="165">
        <v>0.28999999999999998</v>
      </c>
      <c r="F54" s="166"/>
      <c r="G54" s="161"/>
      <c r="H54" s="152"/>
      <c r="I54" s="161">
        <f t="shared" si="0"/>
        <v>0</v>
      </c>
      <c r="J54" s="152"/>
      <c r="K54" s="165">
        <f t="shared" si="1"/>
        <v>0</v>
      </c>
      <c r="L54" s="153"/>
      <c r="M54" s="161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</row>
    <row r="55" spans="1:25" s="168" customFormat="1" ht="18.75" hidden="1" x14ac:dyDescent="0.25">
      <c r="A55" s="161">
        <v>39</v>
      </c>
      <c r="B55" s="161"/>
      <c r="C55" s="164" t="s">
        <v>276</v>
      </c>
      <c r="D55" s="165">
        <v>0.5</v>
      </c>
      <c r="E55" s="165">
        <v>0.5</v>
      </c>
      <c r="F55" s="166"/>
      <c r="G55" s="161"/>
      <c r="H55" s="152"/>
      <c r="I55" s="161">
        <f t="shared" si="0"/>
        <v>0</v>
      </c>
      <c r="J55" s="152"/>
      <c r="K55" s="165">
        <f t="shared" si="1"/>
        <v>0</v>
      </c>
      <c r="L55" s="153"/>
      <c r="M55" s="161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</row>
    <row r="56" spans="1:25" s="168" customFormat="1" ht="18.75" hidden="1" x14ac:dyDescent="0.25">
      <c r="A56" s="161">
        <v>40</v>
      </c>
      <c r="B56" s="161"/>
      <c r="C56" s="164" t="s">
        <v>277</v>
      </c>
      <c r="D56" s="165">
        <v>0.3</v>
      </c>
      <c r="E56" s="165">
        <v>0.3</v>
      </c>
      <c r="F56" s="166"/>
      <c r="G56" s="161"/>
      <c r="H56" s="152"/>
      <c r="I56" s="161">
        <f t="shared" si="0"/>
        <v>0</v>
      </c>
      <c r="J56" s="152"/>
      <c r="K56" s="165">
        <f t="shared" si="1"/>
        <v>0</v>
      </c>
      <c r="L56" s="153"/>
      <c r="M56" s="161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</row>
    <row r="57" spans="1:25" s="168" customFormat="1" ht="37.5" hidden="1" x14ac:dyDescent="0.25">
      <c r="A57" s="161">
        <v>41</v>
      </c>
      <c r="B57" s="161"/>
      <c r="C57" s="164" t="s">
        <v>278</v>
      </c>
      <c r="D57" s="165">
        <v>0.3</v>
      </c>
      <c r="E57" s="165"/>
      <c r="F57" s="166"/>
      <c r="G57" s="161">
        <v>0.3</v>
      </c>
      <c r="H57" s="152"/>
      <c r="I57" s="161" t="str">
        <f t="shared" si="0"/>
        <v>Làm mới</v>
      </c>
      <c r="J57" s="152"/>
      <c r="K57" s="165">
        <f t="shared" si="1"/>
        <v>0.3</v>
      </c>
      <c r="L57" s="153"/>
      <c r="M57" s="161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</row>
    <row r="58" spans="1:25" s="168" customFormat="1" ht="37.5" hidden="1" x14ac:dyDescent="0.25">
      <c r="A58" s="161">
        <v>42</v>
      </c>
      <c r="B58" s="161"/>
      <c r="C58" s="164" t="s">
        <v>279</v>
      </c>
      <c r="D58" s="165">
        <v>0.8</v>
      </c>
      <c r="E58" s="165">
        <v>0.3</v>
      </c>
      <c r="F58" s="166"/>
      <c r="G58" s="161">
        <v>0.5</v>
      </c>
      <c r="H58" s="152"/>
      <c r="I58" s="161" t="str">
        <f t="shared" si="0"/>
        <v>Làm mới</v>
      </c>
      <c r="J58" s="152"/>
      <c r="K58" s="165">
        <f t="shared" si="1"/>
        <v>0.5</v>
      </c>
      <c r="L58" s="153"/>
      <c r="M58" s="161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</row>
    <row r="59" spans="1:25" s="168" customFormat="1" ht="37.5" hidden="1" x14ac:dyDescent="0.25">
      <c r="A59" s="161">
        <v>43</v>
      </c>
      <c r="B59" s="161"/>
      <c r="C59" s="174" t="s">
        <v>280</v>
      </c>
      <c r="D59" s="165">
        <v>0.3</v>
      </c>
      <c r="E59" s="165"/>
      <c r="F59" s="166"/>
      <c r="G59" s="161">
        <v>0.3</v>
      </c>
      <c r="H59" s="152"/>
      <c r="I59" s="161" t="str">
        <f t="shared" si="0"/>
        <v>Làm mới</v>
      </c>
      <c r="J59" s="152"/>
      <c r="K59" s="165">
        <f t="shared" si="1"/>
        <v>0.3</v>
      </c>
      <c r="L59" s="153"/>
      <c r="M59" s="161" t="s">
        <v>367</v>
      </c>
      <c r="N59" s="172"/>
      <c r="O59" s="172"/>
      <c r="P59" s="167"/>
      <c r="Q59" s="167"/>
      <c r="R59" s="167"/>
      <c r="S59" s="167"/>
      <c r="T59" s="167"/>
      <c r="U59" s="167"/>
      <c r="V59" s="167"/>
      <c r="W59" s="167"/>
      <c r="X59" s="167"/>
      <c r="Y59" s="167"/>
    </row>
    <row r="60" spans="1:25" s="168" customFormat="1" ht="18.75" x14ac:dyDescent="0.25">
      <c r="A60" s="152" t="s">
        <v>16</v>
      </c>
      <c r="B60" s="152"/>
      <c r="C60" s="163" t="s">
        <v>368</v>
      </c>
      <c r="D60" s="153">
        <v>10.88</v>
      </c>
      <c r="E60" s="153">
        <f>SUM(E61:E161)</f>
        <v>96.9</v>
      </c>
      <c r="F60" s="153">
        <f>SUM(F61:F97)</f>
        <v>0</v>
      </c>
      <c r="G60" s="153">
        <f>SUM(G61:G161)</f>
        <v>1.1000000000000001</v>
      </c>
      <c r="H60" s="153">
        <f>SUM(E60:G60)</f>
        <v>98</v>
      </c>
      <c r="I60" s="153"/>
      <c r="J60" s="153"/>
      <c r="K60" s="171">
        <f>D60-H60</f>
        <v>-87.12</v>
      </c>
      <c r="L60" s="153">
        <f>H60/D60*100</f>
        <v>900.73529411764696</v>
      </c>
      <c r="M60" s="152"/>
      <c r="N60" s="172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</row>
    <row r="61" spans="1:25" s="168" customFormat="1" ht="18.75" x14ac:dyDescent="0.25">
      <c r="A61" s="242">
        <v>1</v>
      </c>
      <c r="B61" s="242" t="s">
        <v>586</v>
      </c>
      <c r="C61" s="243" t="s">
        <v>369</v>
      </c>
      <c r="D61" s="244">
        <v>0.24</v>
      </c>
      <c r="E61" s="244">
        <f>D61</f>
        <v>0.24</v>
      </c>
      <c r="F61" s="245"/>
      <c r="G61" s="244"/>
      <c r="H61" s="246"/>
      <c r="I61" s="242">
        <f>IF(G61&lt;&gt;0,"Làm mới",0)</f>
        <v>0</v>
      </c>
      <c r="J61" s="246"/>
      <c r="K61" s="244">
        <f>G61</f>
        <v>0</v>
      </c>
      <c r="L61" s="247"/>
      <c r="M61" s="244"/>
      <c r="N61" s="172"/>
      <c r="O61" s="167" t="s">
        <v>437</v>
      </c>
      <c r="P61" s="167"/>
      <c r="Q61" s="167"/>
      <c r="R61" s="167"/>
      <c r="S61" s="167"/>
      <c r="T61" s="167"/>
      <c r="U61" s="167"/>
      <c r="V61" s="167"/>
      <c r="W61" s="167"/>
      <c r="X61" s="167"/>
      <c r="Y61" s="167"/>
    </row>
    <row r="62" spans="1:25" s="168" customFormat="1" ht="18.75" x14ac:dyDescent="0.25">
      <c r="A62" s="197">
        <v>2</v>
      </c>
      <c r="B62" s="197" t="s">
        <v>587</v>
      </c>
      <c r="C62" s="193" t="s">
        <v>370</v>
      </c>
      <c r="D62" s="194">
        <v>0.2</v>
      </c>
      <c r="E62" s="194">
        <v>0.2</v>
      </c>
      <c r="F62" s="195"/>
      <c r="G62" s="197"/>
      <c r="H62" s="196"/>
      <c r="I62" s="197">
        <f t="shared" ref="I62:I99" si="2">IF(G62&lt;&gt;0,"Làm mới",0)</f>
        <v>0</v>
      </c>
      <c r="J62" s="196"/>
      <c r="K62" s="194">
        <f t="shared" ref="K62:K99" si="3">G62</f>
        <v>0</v>
      </c>
      <c r="L62" s="198"/>
      <c r="M62" s="194"/>
      <c r="N62" s="172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</row>
    <row r="63" spans="1:25" s="180" customFormat="1" ht="18.75" x14ac:dyDescent="0.25">
      <c r="A63" s="197">
        <v>3</v>
      </c>
      <c r="B63" s="197" t="s">
        <v>588</v>
      </c>
      <c r="C63" s="193" t="s">
        <v>371</v>
      </c>
      <c r="D63" s="194">
        <v>0.3</v>
      </c>
      <c r="E63" s="194">
        <v>0.3</v>
      </c>
      <c r="F63" s="195"/>
      <c r="G63" s="197"/>
      <c r="H63" s="196"/>
      <c r="I63" s="197">
        <f t="shared" si="2"/>
        <v>0</v>
      </c>
      <c r="J63" s="196"/>
      <c r="K63" s="194">
        <f t="shared" si="3"/>
        <v>0</v>
      </c>
      <c r="L63" s="198"/>
      <c r="M63" s="194"/>
      <c r="N63" s="172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</row>
    <row r="64" spans="1:25" s="168" customFormat="1" ht="18.75" x14ac:dyDescent="0.25">
      <c r="A64" s="197">
        <v>4</v>
      </c>
      <c r="B64" s="197" t="s">
        <v>589</v>
      </c>
      <c r="C64" s="193" t="s">
        <v>372</v>
      </c>
      <c r="D64" s="194">
        <v>8.5999999999999993E-2</v>
      </c>
      <c r="E64" s="194">
        <v>8.5999999999999993E-2</v>
      </c>
      <c r="F64" s="195"/>
      <c r="G64" s="197"/>
      <c r="H64" s="196"/>
      <c r="I64" s="197">
        <f t="shared" si="2"/>
        <v>0</v>
      </c>
      <c r="J64" s="196"/>
      <c r="K64" s="194">
        <f t="shared" si="3"/>
        <v>0</v>
      </c>
      <c r="L64" s="198"/>
      <c r="M64" s="194"/>
      <c r="N64" s="172"/>
      <c r="O64" s="172"/>
      <c r="P64" s="167"/>
      <c r="Q64" s="167"/>
      <c r="R64" s="167"/>
      <c r="S64" s="167"/>
      <c r="T64" s="167"/>
      <c r="U64" s="167"/>
      <c r="V64" s="167"/>
      <c r="W64" s="167"/>
      <c r="X64" s="167"/>
      <c r="Y64" s="167"/>
    </row>
    <row r="65" spans="1:25" s="168" customFormat="1" ht="18.75" x14ac:dyDescent="0.25">
      <c r="A65" s="197">
        <v>5</v>
      </c>
      <c r="B65" s="197" t="s">
        <v>590</v>
      </c>
      <c r="C65" s="193" t="s">
        <v>373</v>
      </c>
      <c r="D65" s="194">
        <v>0.09</v>
      </c>
      <c r="E65" s="194">
        <v>0.09</v>
      </c>
      <c r="F65" s="195"/>
      <c r="G65" s="197"/>
      <c r="H65" s="196"/>
      <c r="I65" s="197">
        <f t="shared" si="2"/>
        <v>0</v>
      </c>
      <c r="J65" s="196"/>
      <c r="K65" s="194">
        <f t="shared" si="3"/>
        <v>0</v>
      </c>
      <c r="L65" s="198"/>
      <c r="M65" s="194"/>
      <c r="N65" s="172"/>
      <c r="O65" s="172"/>
      <c r="P65" s="167"/>
      <c r="Q65" s="167"/>
      <c r="R65" s="167"/>
      <c r="S65" s="167"/>
      <c r="T65" s="167"/>
      <c r="U65" s="167"/>
      <c r="V65" s="167"/>
      <c r="W65" s="167"/>
      <c r="X65" s="167"/>
      <c r="Y65" s="167"/>
    </row>
    <row r="66" spans="1:25" s="168" customFormat="1" ht="18.75" x14ac:dyDescent="0.25">
      <c r="A66" s="197">
        <v>6</v>
      </c>
      <c r="B66" s="197" t="s">
        <v>591</v>
      </c>
      <c r="C66" s="193" t="s">
        <v>374</v>
      </c>
      <c r="D66" s="194">
        <v>0.09</v>
      </c>
      <c r="E66" s="194">
        <v>0.09</v>
      </c>
      <c r="F66" s="195"/>
      <c r="G66" s="197"/>
      <c r="H66" s="196"/>
      <c r="I66" s="197">
        <f t="shared" si="2"/>
        <v>0</v>
      </c>
      <c r="J66" s="196"/>
      <c r="K66" s="194">
        <f t="shared" si="3"/>
        <v>0</v>
      </c>
      <c r="L66" s="198"/>
      <c r="M66" s="194"/>
      <c r="N66" s="172"/>
      <c r="O66" s="172"/>
      <c r="P66" s="167"/>
      <c r="Q66" s="167"/>
      <c r="R66" s="167"/>
      <c r="S66" s="167"/>
      <c r="T66" s="167"/>
      <c r="U66" s="167"/>
      <c r="V66" s="167"/>
      <c r="W66" s="167"/>
      <c r="X66" s="167"/>
      <c r="Y66" s="167"/>
    </row>
    <row r="67" spans="1:25" s="168" customFormat="1" ht="18.75" x14ac:dyDescent="0.25">
      <c r="A67" s="197">
        <v>7</v>
      </c>
      <c r="B67" s="197" t="s">
        <v>592</v>
      </c>
      <c r="C67" s="193" t="s">
        <v>375</v>
      </c>
      <c r="D67" s="194">
        <v>7.4999999999999997E-2</v>
      </c>
      <c r="E67" s="194">
        <v>7.4999999999999997E-2</v>
      </c>
      <c r="F67" s="195"/>
      <c r="G67" s="194"/>
      <c r="H67" s="196"/>
      <c r="I67" s="197">
        <f t="shared" si="2"/>
        <v>0</v>
      </c>
      <c r="J67" s="196"/>
      <c r="K67" s="194">
        <f t="shared" si="3"/>
        <v>0</v>
      </c>
      <c r="L67" s="198"/>
      <c r="M67" s="194"/>
      <c r="N67" s="172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</row>
    <row r="68" spans="1:25" s="168" customFormat="1" ht="18.75" x14ac:dyDescent="0.25">
      <c r="A68" s="197">
        <v>8</v>
      </c>
      <c r="B68" s="197" t="s">
        <v>593</v>
      </c>
      <c r="C68" s="193" t="s">
        <v>376</v>
      </c>
      <c r="D68" s="194">
        <v>7.2999999999999995E-2</v>
      </c>
      <c r="E68" s="194">
        <v>7.2999999999999995E-2</v>
      </c>
      <c r="F68" s="195"/>
      <c r="G68" s="194"/>
      <c r="H68" s="196"/>
      <c r="I68" s="197">
        <f t="shared" si="2"/>
        <v>0</v>
      </c>
      <c r="J68" s="196"/>
      <c r="K68" s="194">
        <f t="shared" si="3"/>
        <v>0</v>
      </c>
      <c r="L68" s="198"/>
      <c r="M68" s="194"/>
      <c r="N68" s="172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</row>
    <row r="69" spans="1:25" s="168" customFormat="1" ht="18.75" x14ac:dyDescent="0.25">
      <c r="A69" s="197">
        <v>9</v>
      </c>
      <c r="B69" s="197" t="s">
        <v>594</v>
      </c>
      <c r="C69" s="193" t="s">
        <v>377</v>
      </c>
      <c r="D69" s="194">
        <v>7.8E-2</v>
      </c>
      <c r="E69" s="194">
        <v>7.8E-2</v>
      </c>
      <c r="F69" s="195"/>
      <c r="G69" s="197"/>
      <c r="H69" s="196"/>
      <c r="I69" s="197">
        <f t="shared" si="2"/>
        <v>0</v>
      </c>
      <c r="J69" s="196"/>
      <c r="K69" s="194">
        <f t="shared" si="3"/>
        <v>0</v>
      </c>
      <c r="L69" s="198"/>
      <c r="M69" s="194"/>
      <c r="N69" s="172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</row>
    <row r="70" spans="1:25" s="168" customFormat="1" ht="37.5" x14ac:dyDescent="0.25">
      <c r="A70" s="197">
        <v>10</v>
      </c>
      <c r="B70" s="197" t="s">
        <v>595</v>
      </c>
      <c r="C70" s="193" t="s">
        <v>378</v>
      </c>
      <c r="D70" s="194">
        <v>0.42</v>
      </c>
      <c r="E70" s="194"/>
      <c r="F70" s="195"/>
      <c r="G70" s="194">
        <v>0.42</v>
      </c>
      <c r="H70" s="196"/>
      <c r="I70" s="197" t="str">
        <f t="shared" si="2"/>
        <v>Làm mới</v>
      </c>
      <c r="J70" s="196"/>
      <c r="K70" s="194">
        <f t="shared" si="3"/>
        <v>0.42</v>
      </c>
      <c r="L70" s="198"/>
      <c r="M70" s="194"/>
      <c r="N70" s="172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</row>
    <row r="71" spans="1:25" s="182" customFormat="1" ht="18.75" x14ac:dyDescent="0.25">
      <c r="A71" s="197">
        <v>11</v>
      </c>
      <c r="B71" s="197" t="s">
        <v>596</v>
      </c>
      <c r="C71" s="193" t="s">
        <v>379</v>
      </c>
      <c r="D71" s="194">
        <v>5.5E-2</v>
      </c>
      <c r="E71" s="194">
        <v>5.5E-2</v>
      </c>
      <c r="F71" s="195"/>
      <c r="G71" s="194"/>
      <c r="H71" s="196"/>
      <c r="I71" s="197">
        <f t="shared" si="2"/>
        <v>0</v>
      </c>
      <c r="J71" s="196"/>
      <c r="K71" s="194">
        <f t="shared" si="3"/>
        <v>0</v>
      </c>
      <c r="L71" s="198"/>
      <c r="M71" s="194"/>
      <c r="N71" s="172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</row>
    <row r="72" spans="1:25" s="168" customFormat="1" ht="18.75" x14ac:dyDescent="0.25">
      <c r="A72" s="197">
        <v>12</v>
      </c>
      <c r="B72" s="197" t="s">
        <v>597</v>
      </c>
      <c r="C72" s="193" t="s">
        <v>380</v>
      </c>
      <c r="D72" s="194">
        <v>0.05</v>
      </c>
      <c r="E72" s="194">
        <v>0.05</v>
      </c>
      <c r="F72" s="195"/>
      <c r="G72" s="197"/>
      <c r="H72" s="196"/>
      <c r="I72" s="197">
        <f t="shared" si="2"/>
        <v>0</v>
      </c>
      <c r="J72" s="196"/>
      <c r="K72" s="194">
        <f t="shared" si="3"/>
        <v>0</v>
      </c>
      <c r="L72" s="198"/>
      <c r="M72" s="194"/>
      <c r="N72" s="172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</row>
    <row r="73" spans="1:25" s="168" customFormat="1" ht="18.75" x14ac:dyDescent="0.25">
      <c r="A73" s="197">
        <v>13</v>
      </c>
      <c r="B73" s="197" t="s">
        <v>598</v>
      </c>
      <c r="C73" s="193" t="s">
        <v>381</v>
      </c>
      <c r="D73" s="194">
        <v>0.2</v>
      </c>
      <c r="E73" s="194">
        <v>0.12</v>
      </c>
      <c r="F73" s="195"/>
      <c r="G73" s="194"/>
      <c r="H73" s="196"/>
      <c r="I73" s="197">
        <f t="shared" si="2"/>
        <v>0</v>
      </c>
      <c r="J73" s="196"/>
      <c r="K73" s="194">
        <f t="shared" si="3"/>
        <v>0</v>
      </c>
      <c r="L73" s="198"/>
      <c r="M73" s="194"/>
      <c r="N73" s="172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</row>
    <row r="74" spans="1:25" s="168" customFormat="1" ht="18.75" x14ac:dyDescent="0.25">
      <c r="A74" s="197">
        <v>14</v>
      </c>
      <c r="B74" s="197" t="s">
        <v>599</v>
      </c>
      <c r="C74" s="193" t="s">
        <v>382</v>
      </c>
      <c r="D74" s="194">
        <v>5.7000000000000002E-2</v>
      </c>
      <c r="E74" s="194">
        <v>5.7000000000000002E-2</v>
      </c>
      <c r="F74" s="195"/>
      <c r="G74" s="194"/>
      <c r="H74" s="196"/>
      <c r="I74" s="197">
        <f t="shared" si="2"/>
        <v>0</v>
      </c>
      <c r="J74" s="196"/>
      <c r="K74" s="194">
        <f t="shared" si="3"/>
        <v>0</v>
      </c>
      <c r="L74" s="198"/>
      <c r="M74" s="194"/>
      <c r="N74" s="172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</row>
    <row r="75" spans="1:25" s="168" customFormat="1" ht="18.75" x14ac:dyDescent="0.25">
      <c r="A75" s="197">
        <v>15</v>
      </c>
      <c r="B75" s="197" t="s">
        <v>600</v>
      </c>
      <c r="C75" s="193" t="s">
        <v>383</v>
      </c>
      <c r="D75" s="194">
        <v>0.3</v>
      </c>
      <c r="E75" s="194">
        <v>0.48</v>
      </c>
      <c r="F75" s="195"/>
      <c r="G75" s="197"/>
      <c r="H75" s="196"/>
      <c r="I75" s="197">
        <f t="shared" si="2"/>
        <v>0</v>
      </c>
      <c r="J75" s="196"/>
      <c r="K75" s="194">
        <f t="shared" si="3"/>
        <v>0</v>
      </c>
      <c r="L75" s="198"/>
      <c r="M75" s="194"/>
      <c r="N75" s="172"/>
      <c r="O75" s="172"/>
      <c r="P75" s="167"/>
      <c r="Q75" s="167"/>
      <c r="R75" s="167"/>
      <c r="S75" s="167"/>
      <c r="T75" s="167"/>
      <c r="U75" s="167"/>
      <c r="V75" s="167"/>
      <c r="W75" s="167"/>
      <c r="X75" s="167"/>
      <c r="Y75" s="167"/>
    </row>
    <row r="76" spans="1:25" s="182" customFormat="1" ht="18.75" x14ac:dyDescent="0.25">
      <c r="A76" s="197">
        <v>16</v>
      </c>
      <c r="B76" s="197" t="s">
        <v>601</v>
      </c>
      <c r="C76" s="193" t="s">
        <v>384</v>
      </c>
      <c r="D76" s="194">
        <v>4.4999999999999998E-2</v>
      </c>
      <c r="E76" s="194">
        <v>4.4999999999999998E-2</v>
      </c>
      <c r="F76" s="195"/>
      <c r="G76" s="194"/>
      <c r="H76" s="196"/>
      <c r="I76" s="197">
        <f t="shared" si="2"/>
        <v>0</v>
      </c>
      <c r="J76" s="196"/>
      <c r="K76" s="194">
        <f t="shared" si="3"/>
        <v>0</v>
      </c>
      <c r="L76" s="198"/>
      <c r="M76" s="194"/>
      <c r="N76" s="172"/>
      <c r="O76" s="172"/>
      <c r="P76" s="181"/>
      <c r="Q76" s="181"/>
      <c r="R76" s="181"/>
      <c r="S76" s="181"/>
      <c r="T76" s="181"/>
      <c r="U76" s="181"/>
      <c r="V76" s="181"/>
      <c r="W76" s="181"/>
      <c r="X76" s="181"/>
      <c r="Y76" s="181"/>
    </row>
    <row r="77" spans="1:25" s="182" customFormat="1" ht="18.75" x14ac:dyDescent="0.25">
      <c r="A77" s="197">
        <v>17</v>
      </c>
      <c r="B77" s="197" t="s">
        <v>602</v>
      </c>
      <c r="C77" s="193" t="s">
        <v>385</v>
      </c>
      <c r="D77" s="194">
        <v>4.7E-2</v>
      </c>
      <c r="E77" s="194">
        <v>4.7E-2</v>
      </c>
      <c r="F77" s="195"/>
      <c r="G77" s="194"/>
      <c r="H77" s="196"/>
      <c r="I77" s="197">
        <f t="shared" si="2"/>
        <v>0</v>
      </c>
      <c r="J77" s="196"/>
      <c r="K77" s="194">
        <f t="shared" si="3"/>
        <v>0</v>
      </c>
      <c r="L77" s="198"/>
      <c r="M77" s="194"/>
      <c r="N77" s="172"/>
      <c r="O77" s="172"/>
      <c r="P77" s="181"/>
      <c r="Q77" s="181"/>
      <c r="R77" s="181"/>
      <c r="S77" s="181"/>
      <c r="T77" s="181"/>
      <c r="U77" s="181"/>
      <c r="V77" s="181"/>
      <c r="W77" s="181"/>
      <c r="X77" s="181"/>
      <c r="Y77" s="181"/>
    </row>
    <row r="78" spans="1:25" s="182" customFormat="1" ht="18.75" x14ac:dyDescent="0.25">
      <c r="A78" s="197">
        <v>18</v>
      </c>
      <c r="B78" s="197" t="s">
        <v>603</v>
      </c>
      <c r="C78" s="193" t="s">
        <v>386</v>
      </c>
      <c r="D78" s="194">
        <v>6.0999999999999999E-2</v>
      </c>
      <c r="E78" s="194">
        <v>6.0999999999999999E-2</v>
      </c>
      <c r="F78" s="195"/>
      <c r="G78" s="194"/>
      <c r="H78" s="196"/>
      <c r="I78" s="197">
        <f t="shared" si="2"/>
        <v>0</v>
      </c>
      <c r="J78" s="196"/>
      <c r="K78" s="194">
        <f t="shared" si="3"/>
        <v>0</v>
      </c>
      <c r="L78" s="198"/>
      <c r="M78" s="194"/>
      <c r="N78" s="172"/>
      <c r="O78" s="172"/>
      <c r="P78" s="181"/>
      <c r="Q78" s="181"/>
      <c r="R78" s="181"/>
      <c r="S78" s="181"/>
      <c r="T78" s="181"/>
      <c r="U78" s="181"/>
      <c r="V78" s="181"/>
      <c r="W78" s="181"/>
      <c r="X78" s="181"/>
      <c r="Y78" s="181"/>
    </row>
    <row r="79" spans="1:25" s="182" customFormat="1" ht="18.75" x14ac:dyDescent="0.25">
      <c r="A79" s="197">
        <v>19</v>
      </c>
      <c r="B79" s="197" t="s">
        <v>604</v>
      </c>
      <c r="C79" s="193" t="s">
        <v>387</v>
      </c>
      <c r="D79" s="194">
        <v>7.0000000000000007E-2</v>
      </c>
      <c r="E79" s="194">
        <v>7.0000000000000007E-2</v>
      </c>
      <c r="F79" s="195"/>
      <c r="G79" s="194"/>
      <c r="H79" s="196"/>
      <c r="I79" s="197">
        <f t="shared" si="2"/>
        <v>0</v>
      </c>
      <c r="J79" s="196"/>
      <c r="K79" s="194">
        <f t="shared" si="3"/>
        <v>0</v>
      </c>
      <c r="L79" s="198"/>
      <c r="M79" s="194"/>
      <c r="N79" s="172"/>
      <c r="O79" s="172"/>
      <c r="P79" s="181"/>
      <c r="Q79" s="181"/>
      <c r="R79" s="181"/>
      <c r="S79" s="181"/>
      <c r="T79" s="181"/>
      <c r="U79" s="181"/>
      <c r="V79" s="181"/>
      <c r="W79" s="181"/>
      <c r="X79" s="181"/>
      <c r="Y79" s="181"/>
    </row>
    <row r="80" spans="1:25" s="168" customFormat="1" ht="18.75" x14ac:dyDescent="0.25">
      <c r="A80" s="197">
        <v>20</v>
      </c>
      <c r="B80" s="197" t="s">
        <v>605</v>
      </c>
      <c r="C80" s="193" t="s">
        <v>388</v>
      </c>
      <c r="D80" s="194">
        <v>0.3</v>
      </c>
      <c r="E80" s="194">
        <v>0.3</v>
      </c>
      <c r="F80" s="195"/>
      <c r="G80" s="197"/>
      <c r="H80" s="196"/>
      <c r="I80" s="197">
        <f t="shared" si="2"/>
        <v>0</v>
      </c>
      <c r="J80" s="196"/>
      <c r="K80" s="194">
        <f t="shared" si="3"/>
        <v>0</v>
      </c>
      <c r="L80" s="198"/>
      <c r="M80" s="194"/>
      <c r="N80" s="172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</row>
    <row r="81" spans="1:25" s="168" customFormat="1" ht="18.75" x14ac:dyDescent="0.25">
      <c r="A81" s="197">
        <v>21</v>
      </c>
      <c r="B81" s="197" t="s">
        <v>606</v>
      </c>
      <c r="C81" s="193" t="s">
        <v>389</v>
      </c>
      <c r="D81" s="194">
        <v>0.2</v>
      </c>
      <c r="E81" s="194">
        <v>0.2</v>
      </c>
      <c r="F81" s="195"/>
      <c r="G81" s="194"/>
      <c r="H81" s="196"/>
      <c r="I81" s="197">
        <f t="shared" si="2"/>
        <v>0</v>
      </c>
      <c r="J81" s="196"/>
      <c r="K81" s="194">
        <f t="shared" si="3"/>
        <v>0</v>
      </c>
      <c r="L81" s="198"/>
      <c r="M81" s="194"/>
      <c r="N81" s="172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</row>
    <row r="82" spans="1:25" s="168" customFormat="1" ht="37.5" x14ac:dyDescent="0.25">
      <c r="A82" s="197">
        <v>22</v>
      </c>
      <c r="B82" s="197" t="s">
        <v>607</v>
      </c>
      <c r="C82" s="193" t="s">
        <v>390</v>
      </c>
      <c r="D82" s="194">
        <v>0.18</v>
      </c>
      <c r="E82" s="194"/>
      <c r="F82" s="195"/>
      <c r="G82" s="194">
        <v>0.18</v>
      </c>
      <c r="H82" s="196"/>
      <c r="I82" s="197" t="str">
        <f t="shared" si="2"/>
        <v>Làm mới</v>
      </c>
      <c r="J82" s="196"/>
      <c r="K82" s="194">
        <f t="shared" si="3"/>
        <v>0.18</v>
      </c>
      <c r="L82" s="198"/>
      <c r="M82" s="194"/>
      <c r="N82" s="172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</row>
    <row r="83" spans="1:25" s="168" customFormat="1" ht="18.75" x14ac:dyDescent="0.25">
      <c r="A83" s="197">
        <v>23</v>
      </c>
      <c r="B83" s="197" t="s">
        <v>608</v>
      </c>
      <c r="C83" s="193" t="s">
        <v>391</v>
      </c>
      <c r="D83" s="194">
        <v>0.2</v>
      </c>
      <c r="E83" s="194">
        <v>0.2</v>
      </c>
      <c r="F83" s="195"/>
      <c r="G83" s="194"/>
      <c r="H83" s="196"/>
      <c r="I83" s="197">
        <f t="shared" si="2"/>
        <v>0</v>
      </c>
      <c r="J83" s="196"/>
      <c r="K83" s="194">
        <f t="shared" si="3"/>
        <v>0</v>
      </c>
      <c r="L83" s="198"/>
      <c r="M83" s="194"/>
      <c r="N83" s="172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</row>
    <row r="84" spans="1:25" s="182" customFormat="1" ht="18.75" x14ac:dyDescent="0.25">
      <c r="A84" s="197">
        <v>24</v>
      </c>
      <c r="B84" s="197" t="s">
        <v>609</v>
      </c>
      <c r="C84" s="193" t="s">
        <v>392</v>
      </c>
      <c r="D84" s="194">
        <v>0.1</v>
      </c>
      <c r="E84" s="194">
        <v>0.1</v>
      </c>
      <c r="F84" s="195"/>
      <c r="G84" s="194"/>
      <c r="H84" s="196"/>
      <c r="I84" s="197">
        <f t="shared" si="2"/>
        <v>0</v>
      </c>
      <c r="J84" s="196"/>
      <c r="K84" s="194">
        <f t="shared" si="3"/>
        <v>0</v>
      </c>
      <c r="L84" s="198"/>
      <c r="M84" s="194"/>
      <c r="N84" s="172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</row>
    <row r="85" spans="1:25" s="168" customFormat="1" ht="18.75" x14ac:dyDescent="0.25">
      <c r="A85" s="197">
        <v>25</v>
      </c>
      <c r="B85" s="197" t="s">
        <v>610</v>
      </c>
      <c r="C85" s="193" t="s">
        <v>393</v>
      </c>
      <c r="D85" s="194">
        <v>0.1</v>
      </c>
      <c r="E85" s="194">
        <v>0.1</v>
      </c>
      <c r="F85" s="195"/>
      <c r="G85" s="194"/>
      <c r="H85" s="196"/>
      <c r="I85" s="197">
        <f t="shared" si="2"/>
        <v>0</v>
      </c>
      <c r="J85" s="196"/>
      <c r="K85" s="194">
        <f t="shared" si="3"/>
        <v>0</v>
      </c>
      <c r="L85" s="198"/>
      <c r="M85" s="194"/>
      <c r="N85" s="172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</row>
    <row r="86" spans="1:25" s="168" customFormat="1" ht="18.75" x14ac:dyDescent="0.25">
      <c r="A86" s="197">
        <v>26</v>
      </c>
      <c r="B86" s="197" t="s">
        <v>611</v>
      </c>
      <c r="C86" s="193" t="s">
        <v>394</v>
      </c>
      <c r="D86" s="194">
        <v>0.05</v>
      </c>
      <c r="E86" s="194">
        <v>0.05</v>
      </c>
      <c r="F86" s="195"/>
      <c r="G86" s="197"/>
      <c r="H86" s="196"/>
      <c r="I86" s="197">
        <f t="shared" si="2"/>
        <v>0</v>
      </c>
      <c r="J86" s="196"/>
      <c r="K86" s="194">
        <f t="shared" si="3"/>
        <v>0</v>
      </c>
      <c r="L86" s="198"/>
      <c r="M86" s="194"/>
      <c r="N86" s="172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</row>
    <row r="87" spans="1:25" s="168" customFormat="1" ht="18.75" x14ac:dyDescent="0.25">
      <c r="A87" s="197">
        <v>27</v>
      </c>
      <c r="B87" s="197" t="s">
        <v>612</v>
      </c>
      <c r="C87" s="193" t="s">
        <v>395</v>
      </c>
      <c r="D87" s="194">
        <v>0.1</v>
      </c>
      <c r="E87" s="194">
        <v>0.1</v>
      </c>
      <c r="F87" s="195"/>
      <c r="G87" s="194"/>
      <c r="H87" s="196"/>
      <c r="I87" s="197">
        <f t="shared" si="2"/>
        <v>0</v>
      </c>
      <c r="J87" s="196"/>
      <c r="K87" s="194">
        <f t="shared" si="3"/>
        <v>0</v>
      </c>
      <c r="L87" s="198"/>
      <c r="M87" s="194"/>
      <c r="N87" s="172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</row>
    <row r="88" spans="1:25" s="168" customFormat="1" ht="18.75" x14ac:dyDescent="0.25">
      <c r="A88" s="197">
        <v>28</v>
      </c>
      <c r="B88" s="197" t="s">
        <v>613</v>
      </c>
      <c r="C88" s="193" t="s">
        <v>396</v>
      </c>
      <c r="D88" s="194">
        <v>8.2000000000000003E-2</v>
      </c>
      <c r="E88" s="194">
        <v>8.2000000000000003E-2</v>
      </c>
      <c r="F88" s="195"/>
      <c r="G88" s="194"/>
      <c r="H88" s="196"/>
      <c r="I88" s="197">
        <f t="shared" si="2"/>
        <v>0</v>
      </c>
      <c r="J88" s="196"/>
      <c r="K88" s="194">
        <f t="shared" si="3"/>
        <v>0</v>
      </c>
      <c r="L88" s="198"/>
      <c r="M88" s="194"/>
      <c r="N88" s="172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</row>
    <row r="89" spans="1:25" s="168" customFormat="1" ht="18.75" x14ac:dyDescent="0.25">
      <c r="A89" s="197">
        <v>29</v>
      </c>
      <c r="B89" s="197" t="s">
        <v>614</v>
      </c>
      <c r="C89" s="193" t="s">
        <v>397</v>
      </c>
      <c r="D89" s="194">
        <v>2.5000000000000001E-2</v>
      </c>
      <c r="E89" s="194">
        <v>2.5000000000000001E-2</v>
      </c>
      <c r="F89" s="195"/>
      <c r="G89" s="194"/>
      <c r="H89" s="196"/>
      <c r="I89" s="197">
        <f t="shared" si="2"/>
        <v>0</v>
      </c>
      <c r="J89" s="196"/>
      <c r="K89" s="194">
        <f t="shared" si="3"/>
        <v>0</v>
      </c>
      <c r="L89" s="198"/>
      <c r="M89" s="194"/>
      <c r="N89" s="172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</row>
    <row r="90" spans="1:25" s="168" customFormat="1" ht="18.75" x14ac:dyDescent="0.25">
      <c r="A90" s="197">
        <v>30</v>
      </c>
      <c r="B90" s="197" t="s">
        <v>615</v>
      </c>
      <c r="C90" s="193" t="s">
        <v>398</v>
      </c>
      <c r="D90" s="194">
        <v>0.12</v>
      </c>
      <c r="E90" s="194">
        <v>0.12</v>
      </c>
      <c r="F90" s="195"/>
      <c r="G90" s="194"/>
      <c r="H90" s="196"/>
      <c r="I90" s="197">
        <f t="shared" si="2"/>
        <v>0</v>
      </c>
      <c r="J90" s="196"/>
      <c r="K90" s="194">
        <f t="shared" si="3"/>
        <v>0</v>
      </c>
      <c r="L90" s="198"/>
      <c r="M90" s="194"/>
      <c r="N90" s="172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</row>
    <row r="91" spans="1:25" s="168" customFormat="1" ht="18.75" x14ac:dyDescent="0.25">
      <c r="A91" s="197">
        <v>31</v>
      </c>
      <c r="B91" s="197" t="s">
        <v>616</v>
      </c>
      <c r="C91" s="193" t="s">
        <v>399</v>
      </c>
      <c r="D91" s="194">
        <v>0.14799999999999999</v>
      </c>
      <c r="E91" s="194">
        <v>0.14799999999999999</v>
      </c>
      <c r="F91" s="195"/>
      <c r="G91" s="194"/>
      <c r="H91" s="196"/>
      <c r="I91" s="197">
        <f t="shared" si="2"/>
        <v>0</v>
      </c>
      <c r="J91" s="196"/>
      <c r="K91" s="194">
        <f t="shared" si="3"/>
        <v>0</v>
      </c>
      <c r="L91" s="198"/>
      <c r="M91" s="194"/>
      <c r="N91" s="172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</row>
    <row r="92" spans="1:25" s="168" customFormat="1" ht="18.75" x14ac:dyDescent="0.25">
      <c r="A92" s="197">
        <v>32</v>
      </c>
      <c r="B92" s="197" t="s">
        <v>617</v>
      </c>
      <c r="C92" s="193" t="s">
        <v>400</v>
      </c>
      <c r="D92" s="194">
        <v>5.3999999999999999E-2</v>
      </c>
      <c r="E92" s="194">
        <v>5.3999999999999999E-2</v>
      </c>
      <c r="F92" s="195"/>
      <c r="G92" s="194"/>
      <c r="H92" s="196"/>
      <c r="I92" s="197">
        <f t="shared" si="2"/>
        <v>0</v>
      </c>
      <c r="J92" s="196"/>
      <c r="K92" s="194">
        <f t="shared" si="3"/>
        <v>0</v>
      </c>
      <c r="L92" s="198"/>
      <c r="M92" s="194"/>
      <c r="N92" s="172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</row>
    <row r="93" spans="1:25" s="168" customFormat="1" ht="37.5" x14ac:dyDescent="0.25">
      <c r="A93" s="197">
        <v>33</v>
      </c>
      <c r="B93" s="197" t="s">
        <v>618</v>
      </c>
      <c r="C93" s="193" t="s">
        <v>401</v>
      </c>
      <c r="D93" s="194">
        <v>0.5</v>
      </c>
      <c r="E93" s="194"/>
      <c r="F93" s="195"/>
      <c r="G93" s="197">
        <v>0.5</v>
      </c>
      <c r="H93" s="196"/>
      <c r="I93" s="197" t="str">
        <f t="shared" si="2"/>
        <v>Làm mới</v>
      </c>
      <c r="J93" s="196"/>
      <c r="K93" s="194">
        <f t="shared" si="3"/>
        <v>0.5</v>
      </c>
      <c r="L93" s="198"/>
      <c r="M93" s="194"/>
      <c r="N93" s="172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</row>
    <row r="94" spans="1:25" s="182" customFormat="1" ht="18.75" x14ac:dyDescent="0.25">
      <c r="A94" s="197">
        <v>34</v>
      </c>
      <c r="B94" s="197" t="s">
        <v>619</v>
      </c>
      <c r="C94" s="193" t="s">
        <v>402</v>
      </c>
      <c r="D94" s="194">
        <f>21/1000</f>
        <v>2.1000000000000001E-2</v>
      </c>
      <c r="E94" s="194">
        <f>21/1000</f>
        <v>2.1000000000000001E-2</v>
      </c>
      <c r="F94" s="195"/>
      <c r="G94" s="194"/>
      <c r="H94" s="196"/>
      <c r="I94" s="197">
        <f t="shared" si="2"/>
        <v>0</v>
      </c>
      <c r="J94" s="196"/>
      <c r="K94" s="194">
        <f t="shared" si="3"/>
        <v>0</v>
      </c>
      <c r="L94" s="198"/>
      <c r="M94" s="194"/>
      <c r="N94" s="172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</row>
    <row r="95" spans="1:25" s="182" customFormat="1" ht="18.75" x14ac:dyDescent="0.25">
      <c r="A95" s="197">
        <v>35</v>
      </c>
      <c r="B95" s="197" t="s">
        <v>620</v>
      </c>
      <c r="C95" s="193" t="s">
        <v>403</v>
      </c>
      <c r="D95" s="194">
        <v>7.8E-2</v>
      </c>
      <c r="E95" s="194">
        <v>7.8E-2</v>
      </c>
      <c r="F95" s="195"/>
      <c r="G95" s="194"/>
      <c r="H95" s="196"/>
      <c r="I95" s="197">
        <f t="shared" si="2"/>
        <v>0</v>
      </c>
      <c r="J95" s="196"/>
      <c r="K95" s="194">
        <f t="shared" si="3"/>
        <v>0</v>
      </c>
      <c r="L95" s="198"/>
      <c r="M95" s="194"/>
      <c r="N95" s="172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</row>
    <row r="96" spans="1:25" s="182" customFormat="1" ht="18.75" x14ac:dyDescent="0.25">
      <c r="A96" s="197">
        <v>36</v>
      </c>
      <c r="B96" s="197" t="s">
        <v>621</v>
      </c>
      <c r="C96" s="193" t="s">
        <v>404</v>
      </c>
      <c r="D96" s="194">
        <v>5.5E-2</v>
      </c>
      <c r="E96" s="194">
        <v>5.5E-2</v>
      </c>
      <c r="F96" s="195"/>
      <c r="G96" s="194"/>
      <c r="H96" s="196"/>
      <c r="I96" s="197">
        <f t="shared" si="2"/>
        <v>0</v>
      </c>
      <c r="J96" s="196"/>
      <c r="K96" s="194">
        <f t="shared" si="3"/>
        <v>0</v>
      </c>
      <c r="L96" s="198"/>
      <c r="M96" s="194"/>
      <c r="N96" s="172"/>
      <c r="O96" s="183"/>
      <c r="P96" s="181"/>
      <c r="Q96" s="181"/>
      <c r="R96" s="181"/>
      <c r="S96" s="181"/>
      <c r="T96" s="181"/>
      <c r="U96" s="181"/>
      <c r="V96" s="181"/>
      <c r="W96" s="181"/>
      <c r="X96" s="181"/>
      <c r="Y96" s="181"/>
    </row>
    <row r="97" spans="1:25" s="182" customFormat="1" ht="18.75" x14ac:dyDescent="0.25">
      <c r="A97" s="197">
        <v>37</v>
      </c>
      <c r="B97" s="197" t="s">
        <v>622</v>
      </c>
      <c r="C97" s="193" t="s">
        <v>405</v>
      </c>
      <c r="D97" s="194">
        <v>0.05</v>
      </c>
      <c r="E97" s="194">
        <v>0.05</v>
      </c>
      <c r="F97" s="195"/>
      <c r="G97" s="194"/>
      <c r="H97" s="196"/>
      <c r="I97" s="197">
        <f t="shared" si="2"/>
        <v>0</v>
      </c>
      <c r="J97" s="196"/>
      <c r="K97" s="194">
        <f t="shared" si="3"/>
        <v>0</v>
      </c>
      <c r="L97" s="198"/>
      <c r="M97" s="194"/>
      <c r="N97" s="172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</row>
    <row r="98" spans="1:25" s="168" customFormat="1" ht="18.75" x14ac:dyDescent="0.25">
      <c r="A98" s="197">
        <v>38</v>
      </c>
      <c r="B98" s="197" t="s">
        <v>623</v>
      </c>
      <c r="C98" s="193" t="s">
        <v>406</v>
      </c>
      <c r="D98" s="194">
        <v>0.5</v>
      </c>
      <c r="E98" s="194">
        <v>0.2</v>
      </c>
      <c r="F98" s="195"/>
      <c r="G98" s="197"/>
      <c r="H98" s="196"/>
      <c r="I98" s="197">
        <f t="shared" si="2"/>
        <v>0</v>
      </c>
      <c r="J98" s="196"/>
      <c r="K98" s="194">
        <f t="shared" si="3"/>
        <v>0</v>
      </c>
      <c r="L98" s="198"/>
      <c r="M98" s="194"/>
      <c r="N98" s="172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</row>
    <row r="99" spans="1:25" s="168" customFormat="1" ht="18.75" x14ac:dyDescent="0.25">
      <c r="A99" s="197">
        <v>39</v>
      </c>
      <c r="B99" s="197" t="s">
        <v>624</v>
      </c>
      <c r="C99" s="193" t="s">
        <v>407</v>
      </c>
      <c r="D99" s="194">
        <v>0.3</v>
      </c>
      <c r="E99" s="194">
        <v>0.3</v>
      </c>
      <c r="F99" s="195"/>
      <c r="G99" s="194"/>
      <c r="H99" s="196"/>
      <c r="I99" s="197">
        <f t="shared" si="2"/>
        <v>0</v>
      </c>
      <c r="J99" s="196"/>
      <c r="K99" s="194">
        <f t="shared" si="3"/>
        <v>0</v>
      </c>
      <c r="L99" s="198"/>
      <c r="M99" s="194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</row>
    <row r="100" spans="1:25" s="168" customFormat="1" ht="18.75" x14ac:dyDescent="0.25">
      <c r="A100" s="197">
        <v>40</v>
      </c>
      <c r="B100" s="197" t="s">
        <v>625</v>
      </c>
      <c r="C100" s="193" t="s">
        <v>408</v>
      </c>
      <c r="D100" s="194">
        <v>0.3</v>
      </c>
      <c r="E100" s="194"/>
      <c r="F100" s="195"/>
      <c r="G100" s="194"/>
      <c r="H100" s="196"/>
      <c r="I100" s="197"/>
      <c r="J100" s="196"/>
      <c r="K100" s="194"/>
      <c r="L100" s="198"/>
      <c r="M100" s="194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</row>
    <row r="101" spans="1:25" s="168" customFormat="1" ht="18.75" x14ac:dyDescent="0.25">
      <c r="A101" s="197">
        <v>41</v>
      </c>
      <c r="B101" s="197" t="s">
        <v>626</v>
      </c>
      <c r="C101" s="248" t="s">
        <v>438</v>
      </c>
      <c r="D101" s="197">
        <v>0.14000000000000001</v>
      </c>
      <c r="E101" s="249">
        <v>2.5</v>
      </c>
      <c r="F101" s="195"/>
      <c r="G101" s="194"/>
      <c r="H101" s="196"/>
      <c r="I101" s="197"/>
      <c r="J101" s="196"/>
      <c r="K101" s="194"/>
      <c r="L101" s="198"/>
      <c r="M101" s="194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</row>
    <row r="102" spans="1:25" s="168" customFormat="1" ht="18.75" x14ac:dyDescent="0.25">
      <c r="A102" s="197">
        <v>42</v>
      </c>
      <c r="B102" s="197" t="s">
        <v>627</v>
      </c>
      <c r="C102" s="248" t="s">
        <v>439</v>
      </c>
      <c r="D102" s="197">
        <v>0.13</v>
      </c>
      <c r="E102" s="249">
        <v>2.5</v>
      </c>
      <c r="F102" s="195"/>
      <c r="G102" s="194"/>
      <c r="H102" s="196"/>
      <c r="I102" s="197"/>
      <c r="J102" s="196"/>
      <c r="K102" s="194"/>
      <c r="L102" s="198"/>
      <c r="M102" s="194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</row>
    <row r="103" spans="1:25" s="168" customFormat="1" ht="18.75" x14ac:dyDescent="0.25">
      <c r="A103" s="197">
        <v>43</v>
      </c>
      <c r="B103" s="197" t="s">
        <v>628</v>
      </c>
      <c r="C103" s="248" t="s">
        <v>440</v>
      </c>
      <c r="D103" s="197">
        <v>0.04</v>
      </c>
      <c r="E103" s="249">
        <v>2.5</v>
      </c>
      <c r="F103" s="195"/>
      <c r="G103" s="194"/>
      <c r="H103" s="196"/>
      <c r="I103" s="197"/>
      <c r="J103" s="196"/>
      <c r="K103" s="194"/>
      <c r="L103" s="198"/>
      <c r="M103" s="194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</row>
    <row r="104" spans="1:25" s="168" customFormat="1" ht="18.75" x14ac:dyDescent="0.25">
      <c r="A104" s="197">
        <v>44</v>
      </c>
      <c r="B104" s="197" t="s">
        <v>629</v>
      </c>
      <c r="C104" s="248" t="s">
        <v>441</v>
      </c>
      <c r="D104" s="197">
        <v>0.1</v>
      </c>
      <c r="E104" s="249">
        <v>2.5</v>
      </c>
      <c r="F104" s="195"/>
      <c r="G104" s="194"/>
      <c r="H104" s="196"/>
      <c r="I104" s="197"/>
      <c r="J104" s="196"/>
      <c r="K104" s="194"/>
      <c r="L104" s="198"/>
      <c r="M104" s="194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</row>
    <row r="105" spans="1:25" s="168" customFormat="1" ht="18.75" x14ac:dyDescent="0.25">
      <c r="A105" s="197">
        <v>45</v>
      </c>
      <c r="B105" s="197" t="s">
        <v>630</v>
      </c>
      <c r="C105" s="248" t="s">
        <v>442</v>
      </c>
      <c r="D105" s="197">
        <v>0.22</v>
      </c>
      <c r="E105" s="249">
        <v>2.5</v>
      </c>
      <c r="F105" s="195"/>
      <c r="G105" s="194"/>
      <c r="H105" s="196"/>
      <c r="I105" s="197"/>
      <c r="J105" s="196"/>
      <c r="K105" s="194"/>
      <c r="L105" s="198"/>
      <c r="M105" s="194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</row>
    <row r="106" spans="1:25" s="168" customFormat="1" ht="18.75" x14ac:dyDescent="0.25">
      <c r="A106" s="197">
        <v>46</v>
      </c>
      <c r="B106" s="197" t="s">
        <v>631</v>
      </c>
      <c r="C106" s="248" t="s">
        <v>443</v>
      </c>
      <c r="D106" s="197">
        <v>0.1</v>
      </c>
      <c r="E106" s="249">
        <v>2.5</v>
      </c>
      <c r="F106" s="195"/>
      <c r="G106" s="194"/>
      <c r="H106" s="196"/>
      <c r="I106" s="197"/>
      <c r="J106" s="196"/>
      <c r="K106" s="194"/>
      <c r="L106" s="198"/>
      <c r="M106" s="194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</row>
    <row r="107" spans="1:25" s="168" customFormat="1" ht="18.75" x14ac:dyDescent="0.25">
      <c r="A107" s="197">
        <v>47</v>
      </c>
      <c r="B107" s="197" t="s">
        <v>632</v>
      </c>
      <c r="C107" s="248" t="s">
        <v>444</v>
      </c>
      <c r="D107" s="197">
        <v>0.11</v>
      </c>
      <c r="E107" s="249">
        <v>2.5</v>
      </c>
      <c r="F107" s="195"/>
      <c r="G107" s="194"/>
      <c r="H107" s="196"/>
      <c r="I107" s="197"/>
      <c r="J107" s="196"/>
      <c r="K107" s="194"/>
      <c r="L107" s="198"/>
      <c r="M107" s="194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</row>
    <row r="108" spans="1:25" s="168" customFormat="1" ht="18.75" x14ac:dyDescent="0.25">
      <c r="A108" s="197">
        <v>48</v>
      </c>
      <c r="B108" s="197" t="s">
        <v>633</v>
      </c>
      <c r="C108" s="248" t="s">
        <v>445</v>
      </c>
      <c r="D108" s="197">
        <v>0.08</v>
      </c>
      <c r="E108" s="249">
        <v>2.5</v>
      </c>
      <c r="F108" s="195"/>
      <c r="G108" s="194"/>
      <c r="H108" s="196"/>
      <c r="I108" s="197"/>
      <c r="J108" s="196"/>
      <c r="K108" s="194"/>
      <c r="L108" s="198"/>
      <c r="M108" s="194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</row>
    <row r="109" spans="1:25" s="168" customFormat="1" ht="18.75" x14ac:dyDescent="0.25">
      <c r="A109" s="197">
        <v>49</v>
      </c>
      <c r="B109" s="197" t="s">
        <v>634</v>
      </c>
      <c r="C109" s="248" t="s">
        <v>446</v>
      </c>
      <c r="D109" s="197">
        <v>0.05</v>
      </c>
      <c r="E109" s="249">
        <v>2.5</v>
      </c>
      <c r="F109" s="195"/>
      <c r="G109" s="194"/>
      <c r="H109" s="196"/>
      <c r="I109" s="197"/>
      <c r="J109" s="196"/>
      <c r="K109" s="194"/>
      <c r="L109" s="198"/>
      <c r="M109" s="194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</row>
    <row r="110" spans="1:25" s="168" customFormat="1" ht="18.75" x14ac:dyDescent="0.25">
      <c r="A110" s="197">
        <v>50</v>
      </c>
      <c r="B110" s="197" t="s">
        <v>635</v>
      </c>
      <c r="C110" s="248" t="s">
        <v>447</v>
      </c>
      <c r="D110" s="197">
        <v>0.06</v>
      </c>
      <c r="E110" s="249">
        <v>2.5</v>
      </c>
      <c r="F110" s="195"/>
      <c r="G110" s="194"/>
      <c r="H110" s="196"/>
      <c r="I110" s="197"/>
      <c r="J110" s="196"/>
      <c r="K110" s="194"/>
      <c r="L110" s="198"/>
      <c r="M110" s="194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</row>
    <row r="111" spans="1:25" s="168" customFormat="1" ht="18.75" x14ac:dyDescent="0.25">
      <c r="A111" s="197">
        <v>51</v>
      </c>
      <c r="B111" s="197" t="s">
        <v>636</v>
      </c>
      <c r="C111" s="248" t="s">
        <v>448</v>
      </c>
      <c r="D111" s="197">
        <v>0.08</v>
      </c>
      <c r="E111" s="249">
        <v>2.5</v>
      </c>
      <c r="F111" s="195"/>
      <c r="G111" s="194"/>
      <c r="H111" s="196"/>
      <c r="I111" s="197"/>
      <c r="J111" s="196"/>
      <c r="K111" s="194"/>
      <c r="L111" s="198"/>
      <c r="M111" s="194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</row>
    <row r="112" spans="1:25" s="168" customFormat="1" ht="18.75" x14ac:dyDescent="0.25">
      <c r="A112" s="197">
        <v>52</v>
      </c>
      <c r="B112" s="197" t="s">
        <v>637</v>
      </c>
      <c r="C112" s="248" t="s">
        <v>449</v>
      </c>
      <c r="D112" s="197">
        <v>0.02</v>
      </c>
      <c r="E112" s="249">
        <v>2.5</v>
      </c>
      <c r="F112" s="195"/>
      <c r="G112" s="194"/>
      <c r="H112" s="196"/>
      <c r="I112" s="197"/>
      <c r="J112" s="196"/>
      <c r="K112" s="194"/>
      <c r="L112" s="198"/>
      <c r="M112" s="194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</row>
    <row r="113" spans="1:25" s="168" customFormat="1" ht="18.75" x14ac:dyDescent="0.25">
      <c r="A113" s="197">
        <v>53</v>
      </c>
      <c r="B113" s="197" t="s">
        <v>638</v>
      </c>
      <c r="C113" s="248" t="s">
        <v>450</v>
      </c>
      <c r="D113" s="197">
        <v>0.02</v>
      </c>
      <c r="E113" s="249">
        <v>2.5</v>
      </c>
      <c r="F113" s="195"/>
      <c r="G113" s="194"/>
      <c r="H113" s="196"/>
      <c r="I113" s="197"/>
      <c r="J113" s="196"/>
      <c r="K113" s="194"/>
      <c r="L113" s="198"/>
      <c r="M113" s="194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</row>
    <row r="114" spans="1:25" s="168" customFormat="1" ht="18.75" x14ac:dyDescent="0.25">
      <c r="A114" s="197">
        <v>54</v>
      </c>
      <c r="B114" s="197" t="s">
        <v>639</v>
      </c>
      <c r="C114" s="248" t="s">
        <v>451</v>
      </c>
      <c r="D114" s="197">
        <v>0.05</v>
      </c>
      <c r="E114" s="249">
        <v>2.5</v>
      </c>
      <c r="F114" s="195"/>
      <c r="G114" s="194"/>
      <c r="H114" s="196"/>
      <c r="I114" s="197"/>
      <c r="J114" s="196"/>
      <c r="K114" s="194"/>
      <c r="L114" s="198"/>
      <c r="M114" s="194"/>
      <c r="N114" s="167"/>
      <c r="O114" s="167"/>
      <c r="P114" s="167"/>
      <c r="Q114" s="167"/>
      <c r="R114" s="167"/>
      <c r="S114" s="167"/>
      <c r="T114" s="167"/>
      <c r="U114" s="167"/>
      <c r="V114" s="167"/>
      <c r="W114" s="167"/>
      <c r="X114" s="167"/>
      <c r="Y114" s="167"/>
    </row>
    <row r="115" spans="1:25" s="168" customFormat="1" ht="18.75" x14ac:dyDescent="0.25">
      <c r="A115" s="197">
        <v>55</v>
      </c>
      <c r="B115" s="197" t="s">
        <v>640</v>
      </c>
      <c r="C115" s="248" t="s">
        <v>452</v>
      </c>
      <c r="D115" s="197">
        <v>0.06</v>
      </c>
      <c r="E115" s="249">
        <v>2.5</v>
      </c>
      <c r="F115" s="195"/>
      <c r="G115" s="194"/>
      <c r="H115" s="196"/>
      <c r="I115" s="197"/>
      <c r="J115" s="196"/>
      <c r="K115" s="194"/>
      <c r="L115" s="198"/>
      <c r="M115" s="194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</row>
    <row r="116" spans="1:25" s="168" customFormat="1" ht="18.75" x14ac:dyDescent="0.25">
      <c r="A116" s="197">
        <v>56</v>
      </c>
      <c r="B116" s="197" t="s">
        <v>641</v>
      </c>
      <c r="C116" s="248" t="s">
        <v>453</v>
      </c>
      <c r="D116" s="197">
        <v>0.11</v>
      </c>
      <c r="E116" s="249">
        <v>2.5</v>
      </c>
      <c r="F116" s="195"/>
      <c r="G116" s="194"/>
      <c r="H116" s="196"/>
      <c r="I116" s="197"/>
      <c r="J116" s="196"/>
      <c r="K116" s="194"/>
      <c r="L116" s="198"/>
      <c r="M116" s="194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</row>
    <row r="117" spans="1:25" s="168" customFormat="1" ht="18.75" x14ac:dyDescent="0.25">
      <c r="A117" s="197">
        <v>57</v>
      </c>
      <c r="B117" s="197" t="s">
        <v>642</v>
      </c>
      <c r="C117" s="248" t="s">
        <v>454</v>
      </c>
      <c r="D117" s="197">
        <v>0.04</v>
      </c>
      <c r="E117" s="249">
        <v>2.5</v>
      </c>
      <c r="F117" s="195"/>
      <c r="G117" s="194"/>
      <c r="H117" s="196"/>
      <c r="I117" s="197"/>
      <c r="J117" s="196"/>
      <c r="K117" s="194"/>
      <c r="L117" s="198"/>
      <c r="M117" s="194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</row>
    <row r="118" spans="1:25" s="168" customFormat="1" ht="18.75" x14ac:dyDescent="0.25">
      <c r="A118" s="197">
        <v>58</v>
      </c>
      <c r="B118" s="197" t="s">
        <v>643</v>
      </c>
      <c r="C118" s="248" t="s">
        <v>455</v>
      </c>
      <c r="D118" s="197">
        <v>0.04</v>
      </c>
      <c r="E118" s="249">
        <v>2.5</v>
      </c>
      <c r="F118" s="195"/>
      <c r="G118" s="194"/>
      <c r="H118" s="196"/>
      <c r="I118" s="197"/>
      <c r="J118" s="196"/>
      <c r="K118" s="194"/>
      <c r="L118" s="198"/>
      <c r="M118" s="194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</row>
    <row r="119" spans="1:25" s="168" customFormat="1" ht="18.75" x14ac:dyDescent="0.25">
      <c r="A119" s="197">
        <v>59</v>
      </c>
      <c r="B119" s="197" t="s">
        <v>644</v>
      </c>
      <c r="C119" s="248" t="s">
        <v>456</v>
      </c>
      <c r="D119" s="197">
        <v>0.1</v>
      </c>
      <c r="E119" s="249">
        <v>2.5</v>
      </c>
      <c r="F119" s="195"/>
      <c r="G119" s="194"/>
      <c r="H119" s="196"/>
      <c r="I119" s="197"/>
      <c r="J119" s="196"/>
      <c r="K119" s="194"/>
      <c r="L119" s="198"/>
      <c r="M119" s="194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</row>
    <row r="120" spans="1:25" s="168" customFormat="1" ht="18.75" x14ac:dyDescent="0.25">
      <c r="A120" s="197">
        <v>60</v>
      </c>
      <c r="B120" s="197" t="s">
        <v>645</v>
      </c>
      <c r="C120" s="248" t="s">
        <v>457</v>
      </c>
      <c r="D120" s="197">
        <v>0.06</v>
      </c>
      <c r="E120" s="249">
        <v>2.5</v>
      </c>
      <c r="F120" s="195"/>
      <c r="G120" s="194"/>
      <c r="H120" s="196"/>
      <c r="I120" s="197"/>
      <c r="J120" s="196"/>
      <c r="K120" s="194"/>
      <c r="L120" s="198"/>
      <c r="M120" s="194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</row>
    <row r="121" spans="1:25" s="168" customFormat="1" ht="18.75" x14ac:dyDescent="0.25">
      <c r="A121" s="197">
        <v>61</v>
      </c>
      <c r="B121" s="197" t="s">
        <v>646</v>
      </c>
      <c r="C121" s="248" t="s">
        <v>458</v>
      </c>
      <c r="D121" s="197">
        <v>0.1</v>
      </c>
      <c r="E121" s="249">
        <v>2.5</v>
      </c>
      <c r="F121" s="195"/>
      <c r="G121" s="194"/>
      <c r="H121" s="196"/>
      <c r="I121" s="197"/>
      <c r="J121" s="196"/>
      <c r="K121" s="194"/>
      <c r="L121" s="198"/>
      <c r="M121" s="194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</row>
    <row r="122" spans="1:25" s="168" customFormat="1" ht="18.75" x14ac:dyDescent="0.25">
      <c r="A122" s="197">
        <v>62</v>
      </c>
      <c r="B122" s="197" t="s">
        <v>647</v>
      </c>
      <c r="C122" s="248" t="s">
        <v>459</v>
      </c>
      <c r="D122" s="197">
        <v>0.05</v>
      </c>
      <c r="E122" s="249">
        <v>2.5</v>
      </c>
      <c r="F122" s="195"/>
      <c r="G122" s="194"/>
      <c r="H122" s="196"/>
      <c r="I122" s="197"/>
      <c r="J122" s="196"/>
      <c r="K122" s="194"/>
      <c r="L122" s="198"/>
      <c r="M122" s="194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</row>
    <row r="123" spans="1:25" s="168" customFormat="1" ht="18.75" x14ac:dyDescent="0.25">
      <c r="A123" s="197">
        <v>63</v>
      </c>
      <c r="B123" s="197" t="s">
        <v>648</v>
      </c>
      <c r="C123" s="248" t="s">
        <v>460</v>
      </c>
      <c r="D123" s="197">
        <v>0.06</v>
      </c>
      <c r="E123" s="249">
        <v>2.5</v>
      </c>
      <c r="F123" s="195"/>
      <c r="G123" s="194"/>
      <c r="H123" s="196"/>
      <c r="I123" s="197"/>
      <c r="J123" s="196"/>
      <c r="K123" s="194"/>
      <c r="L123" s="198"/>
      <c r="M123" s="194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</row>
    <row r="124" spans="1:25" s="168" customFormat="1" ht="18.75" x14ac:dyDescent="0.25">
      <c r="A124" s="197">
        <v>64</v>
      </c>
      <c r="B124" s="197" t="s">
        <v>649</v>
      </c>
      <c r="C124" s="248" t="s">
        <v>461</v>
      </c>
      <c r="D124" s="197">
        <v>0.04</v>
      </c>
      <c r="E124" s="249">
        <v>2.5</v>
      </c>
      <c r="F124" s="195"/>
      <c r="G124" s="194"/>
      <c r="H124" s="196"/>
      <c r="I124" s="197"/>
      <c r="J124" s="196"/>
      <c r="K124" s="194"/>
      <c r="L124" s="198"/>
      <c r="M124" s="194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</row>
    <row r="125" spans="1:25" s="168" customFormat="1" ht="18.75" x14ac:dyDescent="0.25">
      <c r="A125" s="197">
        <v>65</v>
      </c>
      <c r="B125" s="197" t="s">
        <v>650</v>
      </c>
      <c r="C125" s="248" t="s">
        <v>462</v>
      </c>
      <c r="D125" s="197">
        <v>0.03</v>
      </c>
      <c r="E125" s="249">
        <v>2.5</v>
      </c>
      <c r="F125" s="195"/>
      <c r="G125" s="194"/>
      <c r="H125" s="196"/>
      <c r="I125" s="197"/>
      <c r="J125" s="196"/>
      <c r="K125" s="194"/>
      <c r="L125" s="198"/>
      <c r="M125" s="194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</row>
    <row r="126" spans="1:25" s="168" customFormat="1" ht="18.75" x14ac:dyDescent="0.25">
      <c r="A126" s="197">
        <v>66</v>
      </c>
      <c r="B126" s="197" t="s">
        <v>651</v>
      </c>
      <c r="C126" s="248" t="s">
        <v>463</v>
      </c>
      <c r="D126" s="197">
        <v>0.1</v>
      </c>
      <c r="E126" s="249">
        <v>2.5</v>
      </c>
      <c r="F126" s="195"/>
      <c r="G126" s="194"/>
      <c r="H126" s="196"/>
      <c r="I126" s="197"/>
      <c r="J126" s="196"/>
      <c r="K126" s="194"/>
      <c r="L126" s="198"/>
      <c r="M126" s="194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</row>
    <row r="127" spans="1:25" s="168" customFormat="1" ht="18.75" x14ac:dyDescent="0.25">
      <c r="A127" s="197">
        <v>67</v>
      </c>
      <c r="B127" s="197" t="s">
        <v>652</v>
      </c>
      <c r="C127" s="248" t="s">
        <v>464</v>
      </c>
      <c r="D127" s="197">
        <v>0.06</v>
      </c>
      <c r="E127" s="249">
        <v>2.5</v>
      </c>
      <c r="F127" s="195"/>
      <c r="G127" s="194"/>
      <c r="H127" s="196"/>
      <c r="I127" s="197"/>
      <c r="J127" s="196"/>
      <c r="K127" s="194"/>
      <c r="L127" s="198"/>
      <c r="M127" s="194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</row>
    <row r="128" spans="1:25" s="168" customFormat="1" ht="18.75" x14ac:dyDescent="0.25">
      <c r="A128" s="197">
        <v>68</v>
      </c>
      <c r="B128" s="197" t="s">
        <v>653</v>
      </c>
      <c r="C128" s="248" t="s">
        <v>465</v>
      </c>
      <c r="D128" s="197">
        <v>0.06</v>
      </c>
      <c r="E128" s="249">
        <v>2.5</v>
      </c>
      <c r="F128" s="195"/>
      <c r="G128" s="194"/>
      <c r="H128" s="196"/>
      <c r="I128" s="197"/>
      <c r="J128" s="196"/>
      <c r="K128" s="194"/>
      <c r="L128" s="198"/>
      <c r="M128" s="194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</row>
    <row r="129" spans="1:25" s="168" customFormat="1" ht="18.75" x14ac:dyDescent="0.25">
      <c r="A129" s="197">
        <v>69</v>
      </c>
      <c r="B129" s="197" t="s">
        <v>654</v>
      </c>
      <c r="C129" s="248" t="s">
        <v>466</v>
      </c>
      <c r="D129" s="197">
        <v>0.16</v>
      </c>
      <c r="E129" s="249">
        <v>2.5</v>
      </c>
      <c r="F129" s="195"/>
      <c r="G129" s="194"/>
      <c r="H129" s="196"/>
      <c r="I129" s="197"/>
      <c r="J129" s="196"/>
      <c r="K129" s="194"/>
      <c r="L129" s="198"/>
      <c r="M129" s="194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</row>
    <row r="130" spans="1:25" s="168" customFormat="1" ht="18.75" x14ac:dyDescent="0.25">
      <c r="A130" s="197">
        <v>70</v>
      </c>
      <c r="B130" s="197" t="s">
        <v>655</v>
      </c>
      <c r="C130" s="248" t="s">
        <v>467</v>
      </c>
      <c r="D130" s="197">
        <v>7.0000000000000007E-2</v>
      </c>
      <c r="E130" s="249">
        <v>2.5</v>
      </c>
      <c r="F130" s="195"/>
      <c r="G130" s="194"/>
      <c r="H130" s="196"/>
      <c r="I130" s="197"/>
      <c r="J130" s="196"/>
      <c r="K130" s="194"/>
      <c r="L130" s="198"/>
      <c r="M130" s="194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</row>
    <row r="131" spans="1:25" s="168" customFormat="1" ht="18.75" x14ac:dyDescent="0.25">
      <c r="A131" s="197">
        <v>71</v>
      </c>
      <c r="B131" s="197" t="s">
        <v>656</v>
      </c>
      <c r="C131" s="248" t="s">
        <v>468</v>
      </c>
      <c r="D131" s="197">
        <v>0.04</v>
      </c>
      <c r="E131" s="249">
        <v>2.5</v>
      </c>
      <c r="F131" s="195"/>
      <c r="G131" s="194"/>
      <c r="H131" s="196"/>
      <c r="I131" s="197"/>
      <c r="J131" s="196"/>
      <c r="K131" s="194"/>
      <c r="L131" s="198"/>
      <c r="M131" s="194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</row>
    <row r="132" spans="1:25" s="168" customFormat="1" ht="18.75" x14ac:dyDescent="0.25">
      <c r="A132" s="197">
        <v>72</v>
      </c>
      <c r="B132" s="197" t="s">
        <v>657</v>
      </c>
      <c r="C132" s="248" t="s">
        <v>469</v>
      </c>
      <c r="D132" s="197">
        <v>0.12</v>
      </c>
      <c r="E132" s="249">
        <v>2.5</v>
      </c>
      <c r="F132" s="195"/>
      <c r="G132" s="194"/>
      <c r="H132" s="196"/>
      <c r="I132" s="197"/>
      <c r="J132" s="196"/>
      <c r="K132" s="194"/>
      <c r="L132" s="198"/>
      <c r="M132" s="194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</row>
    <row r="133" spans="1:25" s="168" customFormat="1" ht="18.75" x14ac:dyDescent="0.25">
      <c r="A133" s="197">
        <v>73</v>
      </c>
      <c r="B133" s="197" t="s">
        <v>658</v>
      </c>
      <c r="C133" s="248" t="s">
        <v>470</v>
      </c>
      <c r="D133" s="197">
        <v>0.12</v>
      </c>
      <c r="E133" s="249">
        <v>2.5</v>
      </c>
      <c r="F133" s="195"/>
      <c r="G133" s="194"/>
      <c r="H133" s="196"/>
      <c r="I133" s="197"/>
      <c r="J133" s="196"/>
      <c r="K133" s="194"/>
      <c r="L133" s="198"/>
      <c r="M133" s="194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</row>
    <row r="134" spans="1:25" s="168" customFormat="1" ht="18.75" x14ac:dyDescent="0.25">
      <c r="A134" s="197">
        <v>74</v>
      </c>
      <c r="B134" s="197" t="s">
        <v>659</v>
      </c>
      <c r="C134" s="248" t="s">
        <v>471</v>
      </c>
      <c r="D134" s="197">
        <v>0.04</v>
      </c>
      <c r="E134" s="249">
        <v>2.5</v>
      </c>
      <c r="F134" s="195"/>
      <c r="G134" s="194"/>
      <c r="H134" s="196"/>
      <c r="I134" s="197"/>
      <c r="J134" s="196"/>
      <c r="K134" s="194"/>
      <c r="L134" s="198"/>
      <c r="M134" s="194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</row>
    <row r="135" spans="1:25" s="168" customFormat="1" ht="18.75" x14ac:dyDescent="0.25">
      <c r="A135" s="197">
        <v>75</v>
      </c>
      <c r="B135" s="197" t="s">
        <v>660</v>
      </c>
      <c r="C135" s="248" t="s">
        <v>472</v>
      </c>
      <c r="D135" s="197">
        <v>7.0000000000000007E-2</v>
      </c>
      <c r="E135" s="249">
        <v>2.5</v>
      </c>
      <c r="F135" s="195"/>
      <c r="G135" s="194"/>
      <c r="H135" s="196"/>
      <c r="I135" s="197"/>
      <c r="J135" s="196"/>
      <c r="K135" s="194"/>
      <c r="L135" s="198"/>
      <c r="M135" s="194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</row>
    <row r="136" spans="1:25" s="168" customFormat="1" ht="18.75" x14ac:dyDescent="0.25">
      <c r="A136" s="197">
        <v>76</v>
      </c>
      <c r="B136" s="197" t="s">
        <v>661</v>
      </c>
      <c r="C136" s="248" t="s">
        <v>473</v>
      </c>
      <c r="D136" s="197">
        <v>0.03</v>
      </c>
      <c r="E136" s="249">
        <v>2.5</v>
      </c>
      <c r="F136" s="195"/>
      <c r="G136" s="194"/>
      <c r="H136" s="196"/>
      <c r="I136" s="197"/>
      <c r="J136" s="196"/>
      <c r="K136" s="194"/>
      <c r="L136" s="198"/>
      <c r="M136" s="194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</row>
    <row r="137" spans="1:25" s="168" customFormat="1" ht="18.75" x14ac:dyDescent="0.25">
      <c r="A137" s="197">
        <v>77</v>
      </c>
      <c r="B137" s="197" t="s">
        <v>662</v>
      </c>
      <c r="C137" s="248" t="s">
        <v>474</v>
      </c>
      <c r="D137" s="197">
        <v>0.06</v>
      </c>
      <c r="E137" s="249">
        <v>2.5</v>
      </c>
      <c r="F137" s="195"/>
      <c r="G137" s="194"/>
      <c r="H137" s="196"/>
      <c r="I137" s="197"/>
      <c r="J137" s="196"/>
      <c r="K137" s="194"/>
      <c r="L137" s="198"/>
      <c r="M137" s="194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</row>
    <row r="138" spans="1:25" s="168" customFormat="1" ht="18.75" x14ac:dyDescent="0.25">
      <c r="A138" s="197">
        <v>78</v>
      </c>
      <c r="B138" s="197" t="s">
        <v>663</v>
      </c>
      <c r="C138" s="250" t="s">
        <v>475</v>
      </c>
      <c r="D138" s="197">
        <v>0.03</v>
      </c>
      <c r="E138" s="249"/>
      <c r="F138" s="195"/>
      <c r="G138" s="194"/>
      <c r="H138" s="196"/>
      <c r="I138" s="197"/>
      <c r="J138" s="196"/>
      <c r="K138" s="194"/>
      <c r="L138" s="198"/>
      <c r="M138" s="251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</row>
    <row r="139" spans="1:25" s="168" customFormat="1" ht="18.75" x14ac:dyDescent="0.25">
      <c r="A139" s="197">
        <v>79</v>
      </c>
      <c r="B139" s="197" t="s">
        <v>664</v>
      </c>
      <c r="C139" s="250" t="s">
        <v>476</v>
      </c>
      <c r="D139" s="197">
        <v>0.05</v>
      </c>
      <c r="E139" s="249"/>
      <c r="F139" s="195"/>
      <c r="G139" s="194"/>
      <c r="H139" s="196"/>
      <c r="I139" s="197"/>
      <c r="J139" s="196"/>
      <c r="K139" s="194"/>
      <c r="L139" s="198"/>
      <c r="M139" s="251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</row>
    <row r="140" spans="1:25" s="168" customFormat="1" ht="18.75" x14ac:dyDescent="0.25">
      <c r="A140" s="197">
        <v>80</v>
      </c>
      <c r="B140" s="197" t="s">
        <v>665</v>
      </c>
      <c r="C140" s="252" t="s">
        <v>477</v>
      </c>
      <c r="D140" s="197">
        <v>0.14000000000000001</v>
      </c>
      <c r="E140" s="249"/>
      <c r="F140" s="195"/>
      <c r="G140" s="194"/>
      <c r="H140" s="196"/>
      <c r="I140" s="197"/>
      <c r="J140" s="196"/>
      <c r="K140" s="194"/>
      <c r="L140" s="198"/>
      <c r="M140" s="251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</row>
    <row r="141" spans="1:25" s="168" customFormat="1" ht="18.75" x14ac:dyDescent="0.25">
      <c r="A141" s="197">
        <v>81</v>
      </c>
      <c r="B141" s="197" t="s">
        <v>666</v>
      </c>
      <c r="C141" s="252" t="s">
        <v>478</v>
      </c>
      <c r="D141" s="197">
        <v>0.4</v>
      </c>
      <c r="E141" s="249"/>
      <c r="F141" s="195"/>
      <c r="G141" s="194"/>
      <c r="H141" s="196"/>
      <c r="I141" s="197"/>
      <c r="J141" s="196"/>
      <c r="K141" s="194"/>
      <c r="L141" s="198"/>
      <c r="M141" s="251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</row>
    <row r="142" spans="1:25" s="168" customFormat="1" ht="18.75" x14ac:dyDescent="0.25">
      <c r="A142" s="197">
        <v>82</v>
      </c>
      <c r="B142" s="197" t="s">
        <v>667</v>
      </c>
      <c r="C142" s="252" t="s">
        <v>479</v>
      </c>
      <c r="D142" s="197">
        <v>0.11</v>
      </c>
      <c r="E142" s="249"/>
      <c r="F142" s="195"/>
      <c r="G142" s="194"/>
      <c r="H142" s="196"/>
      <c r="I142" s="197"/>
      <c r="J142" s="196"/>
      <c r="K142" s="194"/>
      <c r="L142" s="198"/>
      <c r="M142" s="251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</row>
    <row r="143" spans="1:25" s="168" customFormat="1" ht="18.75" x14ac:dyDescent="0.25">
      <c r="A143" s="197">
        <v>83</v>
      </c>
      <c r="B143" s="197" t="s">
        <v>668</v>
      </c>
      <c r="C143" s="252" t="s">
        <v>480</v>
      </c>
      <c r="D143" s="197">
        <v>0.3</v>
      </c>
      <c r="E143" s="249"/>
      <c r="F143" s="195"/>
      <c r="G143" s="194"/>
      <c r="H143" s="196"/>
      <c r="I143" s="197"/>
      <c r="J143" s="196"/>
      <c r="K143" s="194"/>
      <c r="L143" s="198"/>
      <c r="M143" s="251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</row>
    <row r="144" spans="1:25" s="168" customFormat="1" ht="18.75" x14ac:dyDescent="0.25">
      <c r="A144" s="197">
        <v>84</v>
      </c>
      <c r="B144" s="197" t="s">
        <v>669</v>
      </c>
      <c r="C144" s="252" t="s">
        <v>481</v>
      </c>
      <c r="D144" s="197">
        <v>0.17</v>
      </c>
      <c r="E144" s="249"/>
      <c r="F144" s="195"/>
      <c r="G144" s="194"/>
      <c r="H144" s="196"/>
      <c r="I144" s="197"/>
      <c r="J144" s="196"/>
      <c r="K144" s="194"/>
      <c r="L144" s="198"/>
      <c r="M144" s="251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</row>
    <row r="145" spans="1:25" s="168" customFormat="1" ht="18.75" x14ac:dyDescent="0.25">
      <c r="A145" s="197">
        <v>85</v>
      </c>
      <c r="B145" s="197" t="s">
        <v>670</v>
      </c>
      <c r="C145" s="252" t="s">
        <v>482</v>
      </c>
      <c r="D145" s="197">
        <v>0.08</v>
      </c>
      <c r="E145" s="249"/>
      <c r="F145" s="195"/>
      <c r="G145" s="194"/>
      <c r="H145" s="196"/>
      <c r="I145" s="197"/>
      <c r="J145" s="196"/>
      <c r="K145" s="194"/>
      <c r="L145" s="198"/>
      <c r="M145" s="251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</row>
    <row r="146" spans="1:25" s="168" customFormat="1" ht="18.75" x14ac:dyDescent="0.25">
      <c r="A146" s="197">
        <v>86</v>
      </c>
      <c r="B146" s="197" t="s">
        <v>671</v>
      </c>
      <c r="C146" s="252" t="s">
        <v>483</v>
      </c>
      <c r="D146" s="197">
        <v>0.06</v>
      </c>
      <c r="E146" s="249"/>
      <c r="F146" s="195"/>
      <c r="G146" s="194"/>
      <c r="H146" s="196"/>
      <c r="I146" s="197"/>
      <c r="J146" s="196"/>
      <c r="K146" s="194"/>
      <c r="L146" s="198"/>
      <c r="M146" s="251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</row>
    <row r="147" spans="1:25" s="168" customFormat="1" ht="18.75" x14ac:dyDescent="0.25">
      <c r="A147" s="197">
        <v>87</v>
      </c>
      <c r="B147" s="197" t="s">
        <v>672</v>
      </c>
      <c r="C147" s="252" t="s">
        <v>484</v>
      </c>
      <c r="D147" s="197">
        <v>0.02</v>
      </c>
      <c r="E147" s="249"/>
      <c r="F147" s="195"/>
      <c r="G147" s="194"/>
      <c r="H147" s="196"/>
      <c r="I147" s="197"/>
      <c r="J147" s="196"/>
      <c r="K147" s="194"/>
      <c r="L147" s="198"/>
      <c r="M147" s="251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</row>
    <row r="148" spans="1:25" s="168" customFormat="1" ht="18.75" x14ac:dyDescent="0.25">
      <c r="A148" s="197">
        <v>88</v>
      </c>
      <c r="B148" s="197" t="s">
        <v>673</v>
      </c>
      <c r="C148" s="252" t="s">
        <v>485</v>
      </c>
      <c r="D148" s="197">
        <v>0.02</v>
      </c>
      <c r="E148" s="249"/>
      <c r="F148" s="195"/>
      <c r="G148" s="194"/>
      <c r="H148" s="196"/>
      <c r="I148" s="197"/>
      <c r="J148" s="196"/>
      <c r="K148" s="194"/>
      <c r="L148" s="198"/>
      <c r="M148" s="251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</row>
    <row r="149" spans="1:25" s="168" customFormat="1" ht="18.75" x14ac:dyDescent="0.25">
      <c r="A149" s="197">
        <v>89</v>
      </c>
      <c r="B149" s="197" t="s">
        <v>674</v>
      </c>
      <c r="C149" s="252" t="s">
        <v>486</v>
      </c>
      <c r="D149" s="197">
        <v>7.0000000000000007E-2</v>
      </c>
      <c r="E149" s="249"/>
      <c r="F149" s="195"/>
      <c r="G149" s="194"/>
      <c r="H149" s="196"/>
      <c r="I149" s="197"/>
      <c r="J149" s="196"/>
      <c r="K149" s="194"/>
      <c r="L149" s="198"/>
      <c r="M149" s="251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</row>
    <row r="150" spans="1:25" s="168" customFormat="1" ht="18.75" x14ac:dyDescent="0.25">
      <c r="A150" s="197">
        <v>90</v>
      </c>
      <c r="B150" s="197" t="s">
        <v>675</v>
      </c>
      <c r="C150" s="252" t="s">
        <v>487</v>
      </c>
      <c r="D150" s="197">
        <v>0.02</v>
      </c>
      <c r="E150" s="249"/>
      <c r="F150" s="195"/>
      <c r="G150" s="194"/>
      <c r="H150" s="196"/>
      <c r="I150" s="197"/>
      <c r="J150" s="196"/>
      <c r="K150" s="194"/>
      <c r="L150" s="198"/>
      <c r="M150" s="251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</row>
    <row r="151" spans="1:25" s="168" customFormat="1" ht="18.75" x14ac:dyDescent="0.25">
      <c r="A151" s="197">
        <v>91</v>
      </c>
      <c r="B151" s="197" t="s">
        <v>676</v>
      </c>
      <c r="C151" s="252" t="s">
        <v>488</v>
      </c>
      <c r="D151" s="197">
        <v>0.03</v>
      </c>
      <c r="E151" s="249"/>
      <c r="F151" s="195"/>
      <c r="G151" s="194"/>
      <c r="H151" s="196"/>
      <c r="I151" s="197"/>
      <c r="J151" s="196"/>
      <c r="K151" s="194"/>
      <c r="L151" s="198"/>
      <c r="M151" s="251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</row>
    <row r="152" spans="1:25" s="168" customFormat="1" ht="18.75" x14ac:dyDescent="0.25">
      <c r="A152" s="197">
        <v>92</v>
      </c>
      <c r="B152" s="197" t="s">
        <v>677</v>
      </c>
      <c r="C152" s="252" t="s">
        <v>489</v>
      </c>
      <c r="D152" s="197">
        <v>0.02</v>
      </c>
      <c r="E152" s="249"/>
      <c r="F152" s="195"/>
      <c r="G152" s="194"/>
      <c r="H152" s="196"/>
      <c r="I152" s="197"/>
      <c r="J152" s="196"/>
      <c r="K152" s="194"/>
      <c r="L152" s="198"/>
      <c r="M152" s="251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</row>
    <row r="153" spans="1:25" s="168" customFormat="1" ht="18.75" x14ac:dyDescent="0.25">
      <c r="A153" s="197">
        <v>93</v>
      </c>
      <c r="B153" s="197" t="s">
        <v>678</v>
      </c>
      <c r="C153" s="252" t="s">
        <v>490</v>
      </c>
      <c r="D153" s="197">
        <v>0.02</v>
      </c>
      <c r="E153" s="249"/>
      <c r="F153" s="195"/>
      <c r="G153" s="194"/>
      <c r="H153" s="196"/>
      <c r="I153" s="197"/>
      <c r="J153" s="196"/>
      <c r="K153" s="194"/>
      <c r="L153" s="198"/>
      <c r="M153" s="251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</row>
    <row r="154" spans="1:25" s="168" customFormat="1" ht="18.75" x14ac:dyDescent="0.25">
      <c r="A154" s="197">
        <v>94</v>
      </c>
      <c r="B154" s="197" t="s">
        <v>679</v>
      </c>
      <c r="C154" s="252" t="s">
        <v>491</v>
      </c>
      <c r="D154" s="197">
        <v>0.04</v>
      </c>
      <c r="E154" s="249"/>
      <c r="F154" s="195"/>
      <c r="G154" s="194"/>
      <c r="H154" s="196"/>
      <c r="I154" s="197"/>
      <c r="J154" s="196"/>
      <c r="K154" s="194"/>
      <c r="L154" s="198"/>
      <c r="M154" s="251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</row>
    <row r="155" spans="1:25" s="168" customFormat="1" ht="18.75" x14ac:dyDescent="0.25">
      <c r="A155" s="197">
        <v>95</v>
      </c>
      <c r="B155" s="197" t="s">
        <v>680</v>
      </c>
      <c r="C155" s="252" t="s">
        <v>492</v>
      </c>
      <c r="D155" s="197">
        <v>0.02</v>
      </c>
      <c r="E155" s="249"/>
      <c r="F155" s="195"/>
      <c r="G155" s="194"/>
      <c r="H155" s="196"/>
      <c r="I155" s="197"/>
      <c r="J155" s="196"/>
      <c r="K155" s="194"/>
      <c r="L155" s="198"/>
      <c r="M155" s="251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</row>
    <row r="156" spans="1:25" s="168" customFormat="1" ht="18.75" x14ac:dyDescent="0.25">
      <c r="A156" s="197">
        <v>96</v>
      </c>
      <c r="B156" s="197" t="s">
        <v>681</v>
      </c>
      <c r="C156" s="252" t="s">
        <v>493</v>
      </c>
      <c r="D156" s="197">
        <v>0.02</v>
      </c>
      <c r="E156" s="249"/>
      <c r="F156" s="195"/>
      <c r="G156" s="194"/>
      <c r="H156" s="196"/>
      <c r="I156" s="197"/>
      <c r="J156" s="196"/>
      <c r="K156" s="194"/>
      <c r="L156" s="198"/>
      <c r="M156" s="251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</row>
    <row r="157" spans="1:25" s="168" customFormat="1" ht="18.75" x14ac:dyDescent="0.25">
      <c r="A157" s="197">
        <v>97</v>
      </c>
      <c r="B157" s="197" t="s">
        <v>682</v>
      </c>
      <c r="C157" s="252" t="s">
        <v>494</v>
      </c>
      <c r="D157" s="197">
        <v>0.02</v>
      </c>
      <c r="E157" s="249"/>
      <c r="F157" s="195"/>
      <c r="G157" s="194"/>
      <c r="H157" s="196"/>
      <c r="I157" s="197"/>
      <c r="J157" s="196"/>
      <c r="K157" s="194"/>
      <c r="L157" s="198"/>
      <c r="M157" s="251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</row>
    <row r="158" spans="1:25" s="168" customFormat="1" ht="18.75" x14ac:dyDescent="0.25">
      <c r="A158" s="197">
        <v>98</v>
      </c>
      <c r="B158" s="197" t="s">
        <v>683</v>
      </c>
      <c r="C158" s="252" t="s">
        <v>495</v>
      </c>
      <c r="D158" s="197">
        <v>0.05</v>
      </c>
      <c r="E158" s="249"/>
      <c r="F158" s="195"/>
      <c r="G158" s="194"/>
      <c r="H158" s="196"/>
      <c r="I158" s="197"/>
      <c r="J158" s="196"/>
      <c r="K158" s="194"/>
      <c r="L158" s="198"/>
      <c r="M158" s="251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</row>
    <row r="159" spans="1:25" s="168" customFormat="1" ht="18.75" x14ac:dyDescent="0.25">
      <c r="A159" s="197">
        <v>99</v>
      </c>
      <c r="B159" s="197" t="s">
        <v>684</v>
      </c>
      <c r="C159" s="248" t="s">
        <v>496</v>
      </c>
      <c r="D159" s="197">
        <v>0.2</v>
      </c>
      <c r="E159" s="249"/>
      <c r="F159" s="195"/>
      <c r="G159" s="194"/>
      <c r="H159" s="196"/>
      <c r="I159" s="197"/>
      <c r="J159" s="196"/>
      <c r="K159" s="194"/>
      <c r="L159" s="198"/>
      <c r="M159" s="251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</row>
    <row r="160" spans="1:25" s="168" customFormat="1" ht="18.75" x14ac:dyDescent="0.25">
      <c r="A160" s="197">
        <v>100</v>
      </c>
      <c r="B160" s="197" t="s">
        <v>685</v>
      </c>
      <c r="C160" s="248" t="s">
        <v>497</v>
      </c>
      <c r="D160" s="197">
        <v>7.0000000000000007E-2</v>
      </c>
      <c r="E160" s="249"/>
      <c r="F160" s="195"/>
      <c r="G160" s="194"/>
      <c r="H160" s="196"/>
      <c r="I160" s="197"/>
      <c r="J160" s="196"/>
      <c r="K160" s="194"/>
      <c r="L160" s="198"/>
      <c r="M160" s="251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</row>
    <row r="161" spans="1:25" s="168" customFormat="1" ht="18.75" x14ac:dyDescent="0.25">
      <c r="A161" s="210">
        <v>101</v>
      </c>
      <c r="B161" s="210" t="s">
        <v>686</v>
      </c>
      <c r="C161" s="253" t="s">
        <v>498</v>
      </c>
      <c r="D161" s="210">
        <v>0.1</v>
      </c>
      <c r="E161" s="254"/>
      <c r="F161" s="209"/>
      <c r="G161" s="208"/>
      <c r="H161" s="211"/>
      <c r="I161" s="210"/>
      <c r="J161" s="211"/>
      <c r="K161" s="208"/>
      <c r="L161" s="212"/>
      <c r="M161" s="255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</row>
    <row r="162" spans="1:25" s="168" customFormat="1" ht="18.75" hidden="1" x14ac:dyDescent="0.25">
      <c r="A162" s="184"/>
      <c r="B162" s="184"/>
      <c r="C162" s="185"/>
      <c r="D162" s="184"/>
      <c r="E162" s="186"/>
      <c r="F162" s="187"/>
      <c r="G162" s="188"/>
      <c r="H162" s="189"/>
      <c r="I162" s="184"/>
      <c r="J162" s="189"/>
      <c r="K162" s="188"/>
      <c r="L162" s="190"/>
      <c r="M162" s="191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</row>
    <row r="163" spans="1:25" s="168" customFormat="1" ht="18.75" hidden="1" x14ac:dyDescent="0.25">
      <c r="A163" s="184"/>
      <c r="B163" s="184"/>
      <c r="C163" s="185"/>
      <c r="D163" s="184"/>
      <c r="E163" s="186"/>
      <c r="F163" s="187"/>
      <c r="G163" s="188"/>
      <c r="H163" s="189"/>
      <c r="I163" s="184"/>
      <c r="J163" s="189"/>
      <c r="K163" s="188"/>
      <c r="L163" s="190"/>
      <c r="M163" s="191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</row>
    <row r="164" spans="1:25" s="168" customFormat="1" ht="18.75" x14ac:dyDescent="0.25">
      <c r="A164" s="152" t="s">
        <v>18</v>
      </c>
      <c r="B164" s="152"/>
      <c r="C164" s="163" t="s">
        <v>409</v>
      </c>
      <c r="D164" s="153">
        <f>SUM(D165:D181)</f>
        <v>6.69</v>
      </c>
      <c r="E164" s="153">
        <f>SUM(E165:E181)</f>
        <v>0.82000000000000006</v>
      </c>
      <c r="F164" s="153">
        <f>SUM(F165:F181)</f>
        <v>0</v>
      </c>
      <c r="G164" s="153">
        <f>SUM(G165:G181)</f>
        <v>4.5999999999999996</v>
      </c>
      <c r="H164" s="153">
        <f>SUM(E164:G164)</f>
        <v>5.42</v>
      </c>
      <c r="I164" s="153"/>
      <c r="J164" s="153"/>
      <c r="K164" s="171">
        <f>D164-H164</f>
        <v>1.2700000000000005</v>
      </c>
      <c r="L164" s="153">
        <f>H164/D164*100</f>
        <v>81.016442451420019</v>
      </c>
      <c r="M164" s="161"/>
      <c r="N164" s="172"/>
      <c r="O164" s="172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</row>
    <row r="165" spans="1:25" s="168" customFormat="1" ht="37.5" x14ac:dyDescent="0.25">
      <c r="A165" s="192">
        <v>1</v>
      </c>
      <c r="B165" s="242" t="s">
        <v>687</v>
      </c>
      <c r="C165" s="193" t="s">
        <v>410</v>
      </c>
      <c r="D165" s="194">
        <v>0.81</v>
      </c>
      <c r="E165" s="194">
        <v>0.17</v>
      </c>
      <c r="F165" s="195"/>
      <c r="G165" s="194">
        <f>0.67-E165</f>
        <v>0.5</v>
      </c>
      <c r="H165" s="196"/>
      <c r="I165" s="197" t="str">
        <f>IF(G165&lt;&gt;0,"Làm mới",0)</f>
        <v>Làm mới</v>
      </c>
      <c r="J165" s="196"/>
      <c r="K165" s="194">
        <f>G165</f>
        <v>0.5</v>
      </c>
      <c r="L165" s="198"/>
      <c r="M165" s="161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</row>
    <row r="166" spans="1:25" s="168" customFormat="1" ht="37.5" x14ac:dyDescent="0.25">
      <c r="A166" s="192">
        <v>2</v>
      </c>
      <c r="B166" s="197" t="s">
        <v>688</v>
      </c>
      <c r="C166" s="193" t="s">
        <v>411</v>
      </c>
      <c r="D166" s="194">
        <v>0.4</v>
      </c>
      <c r="E166" s="194"/>
      <c r="F166" s="195"/>
      <c r="G166" s="194">
        <v>0.3</v>
      </c>
      <c r="H166" s="196"/>
      <c r="I166" s="197" t="str">
        <f t="shared" ref="I166:I178" si="4">IF(G166&lt;&gt;0,"Làm mới",0)</f>
        <v>Làm mới</v>
      </c>
      <c r="J166" s="196"/>
      <c r="K166" s="194">
        <f t="shared" ref="K166:K178" si="5">G166</f>
        <v>0.3</v>
      </c>
      <c r="L166" s="198"/>
      <c r="M166" s="199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</row>
    <row r="167" spans="1:25" s="170" customFormat="1" ht="37.5" hidden="1" x14ac:dyDescent="0.25">
      <c r="A167" s="192"/>
      <c r="B167" s="197" t="s">
        <v>689</v>
      </c>
      <c r="C167" s="193" t="s">
        <v>412</v>
      </c>
      <c r="D167" s="194"/>
      <c r="E167" s="194"/>
      <c r="F167" s="195"/>
      <c r="G167" s="194">
        <v>0.95</v>
      </c>
      <c r="H167" s="196"/>
      <c r="I167" s="197" t="str">
        <f t="shared" si="4"/>
        <v>Làm mới</v>
      </c>
      <c r="J167" s="196"/>
      <c r="K167" s="194">
        <f t="shared" si="5"/>
        <v>0.95</v>
      </c>
      <c r="L167" s="198"/>
      <c r="M167" s="197"/>
      <c r="N167" s="167"/>
      <c r="O167" s="172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</row>
    <row r="168" spans="1:25" s="168" customFormat="1" ht="37.5" hidden="1" x14ac:dyDescent="0.25">
      <c r="A168" s="192"/>
      <c r="B168" s="197" t="s">
        <v>690</v>
      </c>
      <c r="C168" s="193" t="s">
        <v>413</v>
      </c>
      <c r="D168" s="194"/>
      <c r="E168" s="194"/>
      <c r="F168" s="195"/>
      <c r="G168" s="197">
        <v>0.3</v>
      </c>
      <c r="H168" s="196"/>
      <c r="I168" s="197" t="str">
        <f t="shared" si="4"/>
        <v>Làm mới</v>
      </c>
      <c r="J168" s="196"/>
      <c r="K168" s="194">
        <f t="shared" si="5"/>
        <v>0.3</v>
      </c>
      <c r="L168" s="198"/>
      <c r="M168" s="19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</row>
    <row r="169" spans="1:25" s="168" customFormat="1" ht="18.75" hidden="1" x14ac:dyDescent="0.25">
      <c r="A169" s="192"/>
      <c r="B169" s="197" t="s">
        <v>694</v>
      </c>
      <c r="C169" s="193" t="s">
        <v>499</v>
      </c>
      <c r="D169" s="194"/>
      <c r="E169" s="194"/>
      <c r="F169" s="195"/>
      <c r="G169" s="197"/>
      <c r="H169" s="196"/>
      <c r="I169" s="197"/>
      <c r="J169" s="196"/>
      <c r="K169" s="194"/>
      <c r="L169" s="198"/>
      <c r="M169" s="19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</row>
    <row r="170" spans="1:25" s="168" customFormat="1" ht="37.5" hidden="1" x14ac:dyDescent="0.25">
      <c r="A170" s="192"/>
      <c r="B170" s="197" t="s">
        <v>691</v>
      </c>
      <c r="C170" s="193" t="s">
        <v>414</v>
      </c>
      <c r="D170" s="194"/>
      <c r="E170" s="194"/>
      <c r="F170" s="195"/>
      <c r="G170" s="194">
        <v>0.3</v>
      </c>
      <c r="H170" s="196"/>
      <c r="I170" s="197" t="str">
        <f t="shared" si="4"/>
        <v>Làm mới</v>
      </c>
      <c r="J170" s="196"/>
      <c r="K170" s="194">
        <f t="shared" si="5"/>
        <v>0.3</v>
      </c>
      <c r="L170" s="198"/>
      <c r="M170" s="19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</row>
    <row r="171" spans="1:25" s="168" customFormat="1" ht="18.75" x14ac:dyDescent="0.25">
      <c r="A171" s="192">
        <v>3</v>
      </c>
      <c r="B171" s="197" t="s">
        <v>689</v>
      </c>
      <c r="C171" s="193" t="s">
        <v>500</v>
      </c>
      <c r="D171" s="194">
        <v>0.4</v>
      </c>
      <c r="E171" s="194"/>
      <c r="F171" s="195"/>
      <c r="G171" s="194"/>
      <c r="H171" s="196"/>
      <c r="I171" s="197"/>
      <c r="J171" s="196"/>
      <c r="K171" s="194"/>
      <c r="L171" s="198"/>
      <c r="M171" s="19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</row>
    <row r="172" spans="1:25" s="168" customFormat="1" ht="18.75" x14ac:dyDescent="0.25">
      <c r="A172" s="192">
        <v>4</v>
      </c>
      <c r="B172" s="197" t="s">
        <v>690</v>
      </c>
      <c r="C172" s="193" t="s">
        <v>501</v>
      </c>
      <c r="D172" s="194">
        <v>0.6</v>
      </c>
      <c r="E172" s="194"/>
      <c r="F172" s="195"/>
      <c r="G172" s="194"/>
      <c r="H172" s="196"/>
      <c r="I172" s="197"/>
      <c r="J172" s="196"/>
      <c r="K172" s="194"/>
      <c r="L172" s="198"/>
      <c r="M172" s="19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</row>
    <row r="173" spans="1:25" s="168" customFormat="1" ht="37.5" x14ac:dyDescent="0.25">
      <c r="A173" s="192">
        <v>5</v>
      </c>
      <c r="B173" s="197" t="s">
        <v>694</v>
      </c>
      <c r="C173" s="193" t="s">
        <v>415</v>
      </c>
      <c r="D173" s="194">
        <v>0.15</v>
      </c>
      <c r="E173" s="194"/>
      <c r="F173" s="195"/>
      <c r="G173" s="194">
        <v>0.3</v>
      </c>
      <c r="H173" s="196"/>
      <c r="I173" s="197" t="str">
        <f t="shared" si="4"/>
        <v>Làm mới</v>
      </c>
      <c r="J173" s="196"/>
      <c r="K173" s="194">
        <f t="shared" si="5"/>
        <v>0.3</v>
      </c>
      <c r="L173" s="198"/>
      <c r="M173" s="19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</row>
    <row r="174" spans="1:25" s="168" customFormat="1" ht="37.5" x14ac:dyDescent="0.25">
      <c r="A174" s="192">
        <v>6</v>
      </c>
      <c r="B174" s="197" t="s">
        <v>691</v>
      </c>
      <c r="C174" s="193" t="s">
        <v>416</v>
      </c>
      <c r="D174" s="194">
        <v>0.5</v>
      </c>
      <c r="E174" s="194"/>
      <c r="F174" s="195"/>
      <c r="G174" s="194">
        <v>0.35</v>
      </c>
      <c r="H174" s="196"/>
      <c r="I174" s="197" t="str">
        <f t="shared" si="4"/>
        <v>Làm mới</v>
      </c>
      <c r="J174" s="196"/>
      <c r="K174" s="194">
        <f t="shared" si="5"/>
        <v>0.35</v>
      </c>
      <c r="L174" s="198"/>
      <c r="M174" s="19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</row>
    <row r="175" spans="1:25" s="168" customFormat="1" ht="37.5" x14ac:dyDescent="0.25">
      <c r="A175" s="192">
        <v>7</v>
      </c>
      <c r="B175" s="197" t="s">
        <v>692</v>
      </c>
      <c r="C175" s="193" t="s">
        <v>417</v>
      </c>
      <c r="D175" s="194">
        <v>0.75</v>
      </c>
      <c r="E175" s="194"/>
      <c r="F175" s="195"/>
      <c r="G175" s="194">
        <v>0.7</v>
      </c>
      <c r="H175" s="196"/>
      <c r="I175" s="197" t="str">
        <f t="shared" si="4"/>
        <v>Làm mới</v>
      </c>
      <c r="J175" s="196"/>
      <c r="K175" s="194">
        <f t="shared" si="5"/>
        <v>0.7</v>
      </c>
      <c r="L175" s="198"/>
      <c r="M175" s="19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</row>
    <row r="176" spans="1:25" s="168" customFormat="1" ht="37.5" x14ac:dyDescent="0.25">
      <c r="A176" s="192">
        <v>8</v>
      </c>
      <c r="B176" s="197" t="s">
        <v>695</v>
      </c>
      <c r="C176" s="193" t="s">
        <v>418</v>
      </c>
      <c r="D176" s="194">
        <v>0.45</v>
      </c>
      <c r="E176" s="194"/>
      <c r="F176" s="195"/>
      <c r="G176" s="194">
        <v>0.5</v>
      </c>
      <c r="H176" s="196"/>
      <c r="I176" s="197" t="str">
        <f t="shared" si="4"/>
        <v>Làm mới</v>
      </c>
      <c r="J176" s="196"/>
      <c r="K176" s="194">
        <f t="shared" si="5"/>
        <v>0.5</v>
      </c>
      <c r="L176" s="198"/>
      <c r="M176" s="19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</row>
    <row r="177" spans="1:25" s="168" customFormat="1" ht="18.75" x14ac:dyDescent="0.25">
      <c r="A177" s="192">
        <v>9</v>
      </c>
      <c r="B177" s="197" t="s">
        <v>693</v>
      </c>
      <c r="C177" s="193" t="s">
        <v>419</v>
      </c>
      <c r="D177" s="194">
        <v>1.3</v>
      </c>
      <c r="E177" s="194">
        <v>0.65</v>
      </c>
      <c r="F177" s="195"/>
      <c r="G177" s="197"/>
      <c r="H177" s="196"/>
      <c r="I177" s="197">
        <f t="shared" si="4"/>
        <v>0</v>
      </c>
      <c r="J177" s="196"/>
      <c r="K177" s="194">
        <f t="shared" si="5"/>
        <v>0</v>
      </c>
      <c r="L177" s="198"/>
      <c r="M177" s="19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</row>
    <row r="178" spans="1:25" s="168" customFormat="1" ht="37.5" hidden="1" x14ac:dyDescent="0.25">
      <c r="A178" s="192"/>
      <c r="B178" s="197"/>
      <c r="C178" s="193" t="s">
        <v>420</v>
      </c>
      <c r="D178" s="194"/>
      <c r="E178" s="194"/>
      <c r="F178" s="195"/>
      <c r="G178" s="197">
        <v>0.4</v>
      </c>
      <c r="H178" s="196"/>
      <c r="I178" s="197" t="str">
        <f t="shared" si="4"/>
        <v>Làm mới</v>
      </c>
      <c r="J178" s="196"/>
      <c r="K178" s="194">
        <f t="shared" si="5"/>
        <v>0.4</v>
      </c>
      <c r="L178" s="198"/>
      <c r="M178" s="19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</row>
    <row r="179" spans="1:25" s="168" customFormat="1" ht="18.75" x14ac:dyDescent="0.25">
      <c r="A179" s="192">
        <v>10</v>
      </c>
      <c r="B179" s="197" t="s">
        <v>696</v>
      </c>
      <c r="C179" s="200" t="s">
        <v>502</v>
      </c>
      <c r="D179" s="201">
        <v>0.23</v>
      </c>
      <c r="E179" s="201"/>
      <c r="F179" s="202"/>
      <c r="G179" s="203"/>
      <c r="H179" s="204"/>
      <c r="I179" s="203"/>
      <c r="J179" s="204"/>
      <c r="K179" s="201"/>
      <c r="L179" s="205"/>
      <c r="M179" s="203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</row>
    <row r="180" spans="1:25" s="168" customFormat="1" ht="18.75" x14ac:dyDescent="0.25">
      <c r="A180" s="206">
        <v>11</v>
      </c>
      <c r="B180" s="197" t="s">
        <v>697</v>
      </c>
      <c r="C180" s="200" t="s">
        <v>503</v>
      </c>
      <c r="D180" s="201">
        <v>0.7</v>
      </c>
      <c r="E180" s="201"/>
      <c r="F180" s="202"/>
      <c r="G180" s="203"/>
      <c r="H180" s="204"/>
      <c r="I180" s="203"/>
      <c r="J180" s="204"/>
      <c r="K180" s="201"/>
      <c r="L180" s="205"/>
      <c r="M180" s="203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</row>
    <row r="181" spans="1:25" s="168" customFormat="1" ht="18.75" x14ac:dyDescent="0.25">
      <c r="A181" s="161">
        <v>12</v>
      </c>
      <c r="B181" s="210" t="s">
        <v>698</v>
      </c>
      <c r="C181" s="207" t="s">
        <v>421</v>
      </c>
      <c r="D181" s="208">
        <v>0.4</v>
      </c>
      <c r="E181" s="208"/>
      <c r="F181" s="209"/>
      <c r="G181" s="210"/>
      <c r="H181" s="211"/>
      <c r="I181" s="211"/>
      <c r="J181" s="211"/>
      <c r="K181" s="211"/>
      <c r="L181" s="212"/>
      <c r="M181" s="210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</row>
    <row r="182" spans="1:25" s="168" customFormat="1" x14ac:dyDescent="0.2">
      <c r="A182" s="149"/>
      <c r="B182" s="149"/>
      <c r="C182" s="149"/>
      <c r="D182" s="149"/>
      <c r="E182" s="149"/>
      <c r="F182" s="149"/>
      <c r="G182" s="213">
        <f>G165+G166+G168+G173+G174+G175+G176+G178</f>
        <v>3.35</v>
      </c>
      <c r="H182" s="149">
        <f>G182/D164*100</f>
        <v>50.074738415545596</v>
      </c>
      <c r="I182" s="149"/>
      <c r="J182" s="149"/>
      <c r="K182" s="149"/>
      <c r="L182" s="149"/>
      <c r="M182" s="149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</row>
    <row r="183" spans="1:25" s="168" customFormat="1" ht="15.75" x14ac:dyDescent="0.25">
      <c r="A183" s="402"/>
      <c r="B183" s="402"/>
      <c r="C183" s="402"/>
      <c r="D183" s="151"/>
      <c r="E183" s="151"/>
      <c r="F183" s="403"/>
      <c r="G183" s="403"/>
      <c r="H183" s="403"/>
      <c r="I183" s="403"/>
      <c r="J183" s="403"/>
      <c r="K183" s="403"/>
      <c r="L183" s="403"/>
      <c r="M183" s="403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</row>
    <row r="184" spans="1:25" s="168" customFormat="1" ht="15.75" x14ac:dyDescent="0.25">
      <c r="A184" s="151"/>
      <c r="B184" s="151"/>
      <c r="C184" s="151"/>
      <c r="D184" s="151"/>
      <c r="E184" s="151"/>
      <c r="F184" s="403"/>
      <c r="G184" s="403"/>
      <c r="H184" s="403"/>
      <c r="I184" s="403"/>
      <c r="J184" s="403"/>
      <c r="K184" s="403"/>
      <c r="L184" s="403"/>
      <c r="M184" s="403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</row>
    <row r="185" spans="1:25" ht="15.75" x14ac:dyDescent="0.25">
      <c r="A185" s="151"/>
      <c r="B185" s="151"/>
      <c r="C185" s="151"/>
      <c r="D185" s="151"/>
      <c r="E185" s="151">
        <f>0.82-0.65</f>
        <v>0.16999999999999993</v>
      </c>
      <c r="F185" s="151"/>
      <c r="G185" s="214"/>
      <c r="H185" s="151"/>
      <c r="I185" s="151"/>
      <c r="J185" s="151"/>
      <c r="K185" s="151"/>
      <c r="L185" s="151"/>
      <c r="M185" s="151"/>
      <c r="O185" s="213"/>
    </row>
    <row r="186" spans="1:25" ht="15.75" x14ac:dyDescent="0.25">
      <c r="A186" s="151"/>
      <c r="B186" s="151"/>
      <c r="C186" s="151"/>
      <c r="D186" s="151"/>
      <c r="E186" s="151"/>
      <c r="F186" s="151"/>
      <c r="G186" s="151"/>
      <c r="H186" s="151"/>
      <c r="I186" s="151"/>
      <c r="J186" s="151"/>
      <c r="K186" s="151"/>
      <c r="L186" s="151"/>
      <c r="M186" s="151"/>
    </row>
    <row r="187" spans="1:25" ht="15.75" x14ac:dyDescent="0.25">
      <c r="A187" s="151"/>
      <c r="B187" s="151"/>
      <c r="C187" s="151"/>
      <c r="D187" s="151"/>
      <c r="E187" s="151"/>
      <c r="F187" s="151"/>
      <c r="G187" s="151"/>
      <c r="H187" s="151"/>
      <c r="I187" s="151"/>
      <c r="J187" s="151"/>
      <c r="K187" s="151"/>
      <c r="L187" s="151"/>
      <c r="M187" s="151"/>
    </row>
    <row r="188" spans="1:25" ht="15.75" x14ac:dyDescent="0.25">
      <c r="A188" s="151"/>
      <c r="B188" s="151"/>
      <c r="C188" s="151"/>
      <c r="D188" s="151"/>
      <c r="E188" s="151"/>
      <c r="F188" s="151"/>
      <c r="G188" s="214"/>
      <c r="H188" s="151"/>
      <c r="I188" s="151"/>
      <c r="J188" s="151"/>
      <c r="K188" s="151"/>
      <c r="L188" s="151"/>
      <c r="M188" s="151"/>
    </row>
    <row r="189" spans="1:25" ht="15.75" x14ac:dyDescent="0.25">
      <c r="A189" s="403"/>
      <c r="B189" s="403"/>
      <c r="C189" s="403"/>
      <c r="D189" s="151"/>
      <c r="E189" s="151"/>
      <c r="F189" s="403"/>
      <c r="G189" s="403"/>
      <c r="H189" s="403"/>
      <c r="I189" s="403"/>
      <c r="J189" s="403"/>
      <c r="K189" s="403"/>
      <c r="L189" s="403"/>
      <c r="M189" s="403"/>
    </row>
  </sheetData>
  <mergeCells count="17">
    <mergeCell ref="A183:C183"/>
    <mergeCell ref="F183:M183"/>
    <mergeCell ref="F184:M184"/>
    <mergeCell ref="A189:C189"/>
    <mergeCell ref="F189:M189"/>
    <mergeCell ref="I11:I15"/>
    <mergeCell ref="A1:M1"/>
    <mergeCell ref="A3:M3"/>
    <mergeCell ref="A4:M4"/>
    <mergeCell ref="A6:A7"/>
    <mergeCell ref="C6:C7"/>
    <mergeCell ref="D6:D7"/>
    <mergeCell ref="E6:G6"/>
    <mergeCell ref="H6:H7"/>
    <mergeCell ref="I6:K6"/>
    <mergeCell ref="L6:L7"/>
    <mergeCell ref="M6:M7"/>
  </mergeCells>
  <phoneticPr fontId="20" type="noConversion"/>
  <pageMargins left="1.01" right="0.6" top="0.56000000000000005" bottom="0.48" header="0.5" footer="0.26"/>
  <pageSetup paperSize="9" orientation="landscape" r:id="rId1"/>
  <headerFooter alignWithMargins="0"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74B2-55BB-482F-B347-D79CBCB54C62}">
  <sheetPr>
    <tabColor rgb="FF00B050"/>
  </sheetPr>
  <dimension ref="A1:H47"/>
  <sheetViews>
    <sheetView workbookViewId="0">
      <selection activeCell="K40" sqref="K40"/>
    </sheetView>
  </sheetViews>
  <sheetFormatPr defaultColWidth="9.140625" defaultRowHeight="15.75" x14ac:dyDescent="0.25"/>
  <cols>
    <col min="1" max="1" width="6.5703125" style="215" customWidth="1"/>
    <col min="2" max="2" width="56.140625" style="215" customWidth="1"/>
    <col min="3" max="3" width="8.28515625" style="215" customWidth="1"/>
    <col min="4" max="4" width="12.7109375" style="215" customWidth="1"/>
    <col min="5" max="5" width="14.42578125" style="215" hidden="1" customWidth="1"/>
    <col min="6" max="6" width="12.28515625" style="215" hidden="1" customWidth="1"/>
    <col min="7" max="7" width="11.28515625" style="215" customWidth="1"/>
    <col min="8" max="8" width="16.85546875" style="215" customWidth="1"/>
    <col min="9" max="256" width="9.140625" style="215"/>
    <col min="257" max="257" width="6.5703125" style="215" customWidth="1"/>
    <col min="258" max="258" width="56.140625" style="215" customWidth="1"/>
    <col min="259" max="259" width="8.28515625" style="215" customWidth="1"/>
    <col min="260" max="260" width="12.7109375" style="215" customWidth="1"/>
    <col min="261" max="261" width="14.42578125" style="215" customWidth="1"/>
    <col min="262" max="262" width="12.28515625" style="215" customWidth="1"/>
    <col min="263" max="263" width="11.28515625" style="215" customWidth="1"/>
    <col min="264" max="264" width="16.85546875" style="215" customWidth="1"/>
    <col min="265" max="512" width="9.140625" style="215"/>
    <col min="513" max="513" width="6.5703125" style="215" customWidth="1"/>
    <col min="514" max="514" width="56.140625" style="215" customWidth="1"/>
    <col min="515" max="515" width="8.28515625" style="215" customWidth="1"/>
    <col min="516" max="516" width="12.7109375" style="215" customWidth="1"/>
    <col min="517" max="517" width="14.42578125" style="215" customWidth="1"/>
    <col min="518" max="518" width="12.28515625" style="215" customWidth="1"/>
    <col min="519" max="519" width="11.28515625" style="215" customWidth="1"/>
    <col min="520" max="520" width="16.85546875" style="215" customWidth="1"/>
    <col min="521" max="768" width="9.140625" style="215"/>
    <col min="769" max="769" width="6.5703125" style="215" customWidth="1"/>
    <col min="770" max="770" width="56.140625" style="215" customWidth="1"/>
    <col min="771" max="771" width="8.28515625" style="215" customWidth="1"/>
    <col min="772" max="772" width="12.7109375" style="215" customWidth="1"/>
    <col min="773" max="773" width="14.42578125" style="215" customWidth="1"/>
    <col min="774" max="774" width="12.28515625" style="215" customWidth="1"/>
    <col min="775" max="775" width="11.28515625" style="215" customWidth="1"/>
    <col min="776" max="776" width="16.85546875" style="215" customWidth="1"/>
    <col min="777" max="1024" width="9.140625" style="215"/>
    <col min="1025" max="1025" width="6.5703125" style="215" customWidth="1"/>
    <col min="1026" max="1026" width="56.140625" style="215" customWidth="1"/>
    <col min="1027" max="1027" width="8.28515625" style="215" customWidth="1"/>
    <col min="1028" max="1028" width="12.7109375" style="215" customWidth="1"/>
    <col min="1029" max="1029" width="14.42578125" style="215" customWidth="1"/>
    <col min="1030" max="1030" width="12.28515625" style="215" customWidth="1"/>
    <col min="1031" max="1031" width="11.28515625" style="215" customWidth="1"/>
    <col min="1032" max="1032" width="16.85546875" style="215" customWidth="1"/>
    <col min="1033" max="1280" width="9.140625" style="215"/>
    <col min="1281" max="1281" width="6.5703125" style="215" customWidth="1"/>
    <col min="1282" max="1282" width="56.140625" style="215" customWidth="1"/>
    <col min="1283" max="1283" width="8.28515625" style="215" customWidth="1"/>
    <col min="1284" max="1284" width="12.7109375" style="215" customWidth="1"/>
    <col min="1285" max="1285" width="14.42578125" style="215" customWidth="1"/>
    <col min="1286" max="1286" width="12.28515625" style="215" customWidth="1"/>
    <col min="1287" max="1287" width="11.28515625" style="215" customWidth="1"/>
    <col min="1288" max="1288" width="16.85546875" style="215" customWidth="1"/>
    <col min="1289" max="1536" width="9.140625" style="215"/>
    <col min="1537" max="1537" width="6.5703125" style="215" customWidth="1"/>
    <col min="1538" max="1538" width="56.140625" style="215" customWidth="1"/>
    <col min="1539" max="1539" width="8.28515625" style="215" customWidth="1"/>
    <col min="1540" max="1540" width="12.7109375" style="215" customWidth="1"/>
    <col min="1541" max="1541" width="14.42578125" style="215" customWidth="1"/>
    <col min="1542" max="1542" width="12.28515625" style="215" customWidth="1"/>
    <col min="1543" max="1543" width="11.28515625" style="215" customWidth="1"/>
    <col min="1544" max="1544" width="16.85546875" style="215" customWidth="1"/>
    <col min="1545" max="1792" width="9.140625" style="215"/>
    <col min="1793" max="1793" width="6.5703125" style="215" customWidth="1"/>
    <col min="1794" max="1794" width="56.140625" style="215" customWidth="1"/>
    <col min="1795" max="1795" width="8.28515625" style="215" customWidth="1"/>
    <col min="1796" max="1796" width="12.7109375" style="215" customWidth="1"/>
    <col min="1797" max="1797" width="14.42578125" style="215" customWidth="1"/>
    <col min="1798" max="1798" width="12.28515625" style="215" customWidth="1"/>
    <col min="1799" max="1799" width="11.28515625" style="215" customWidth="1"/>
    <col min="1800" max="1800" width="16.85546875" style="215" customWidth="1"/>
    <col min="1801" max="2048" width="9.140625" style="215"/>
    <col min="2049" max="2049" width="6.5703125" style="215" customWidth="1"/>
    <col min="2050" max="2050" width="56.140625" style="215" customWidth="1"/>
    <col min="2051" max="2051" width="8.28515625" style="215" customWidth="1"/>
    <col min="2052" max="2052" width="12.7109375" style="215" customWidth="1"/>
    <col min="2053" max="2053" width="14.42578125" style="215" customWidth="1"/>
    <col min="2054" max="2054" width="12.28515625" style="215" customWidth="1"/>
    <col min="2055" max="2055" width="11.28515625" style="215" customWidth="1"/>
    <col min="2056" max="2056" width="16.85546875" style="215" customWidth="1"/>
    <col min="2057" max="2304" width="9.140625" style="215"/>
    <col min="2305" max="2305" width="6.5703125" style="215" customWidth="1"/>
    <col min="2306" max="2306" width="56.140625" style="215" customWidth="1"/>
    <col min="2307" max="2307" width="8.28515625" style="215" customWidth="1"/>
    <col min="2308" max="2308" width="12.7109375" style="215" customWidth="1"/>
    <col min="2309" max="2309" width="14.42578125" style="215" customWidth="1"/>
    <col min="2310" max="2310" width="12.28515625" style="215" customWidth="1"/>
    <col min="2311" max="2311" width="11.28515625" style="215" customWidth="1"/>
    <col min="2312" max="2312" width="16.85546875" style="215" customWidth="1"/>
    <col min="2313" max="2560" width="9.140625" style="215"/>
    <col min="2561" max="2561" width="6.5703125" style="215" customWidth="1"/>
    <col min="2562" max="2562" width="56.140625" style="215" customWidth="1"/>
    <col min="2563" max="2563" width="8.28515625" style="215" customWidth="1"/>
    <col min="2564" max="2564" width="12.7109375" style="215" customWidth="1"/>
    <col min="2565" max="2565" width="14.42578125" style="215" customWidth="1"/>
    <col min="2566" max="2566" width="12.28515625" style="215" customWidth="1"/>
    <col min="2567" max="2567" width="11.28515625" style="215" customWidth="1"/>
    <col min="2568" max="2568" width="16.85546875" style="215" customWidth="1"/>
    <col min="2569" max="2816" width="9.140625" style="215"/>
    <col min="2817" max="2817" width="6.5703125" style="215" customWidth="1"/>
    <col min="2818" max="2818" width="56.140625" style="215" customWidth="1"/>
    <col min="2819" max="2819" width="8.28515625" style="215" customWidth="1"/>
    <col min="2820" max="2820" width="12.7109375" style="215" customWidth="1"/>
    <col min="2821" max="2821" width="14.42578125" style="215" customWidth="1"/>
    <col min="2822" max="2822" width="12.28515625" style="215" customWidth="1"/>
    <col min="2823" max="2823" width="11.28515625" style="215" customWidth="1"/>
    <col min="2824" max="2824" width="16.85546875" style="215" customWidth="1"/>
    <col min="2825" max="3072" width="9.140625" style="215"/>
    <col min="3073" max="3073" width="6.5703125" style="215" customWidth="1"/>
    <col min="3074" max="3074" width="56.140625" style="215" customWidth="1"/>
    <col min="3075" max="3075" width="8.28515625" style="215" customWidth="1"/>
    <col min="3076" max="3076" width="12.7109375" style="215" customWidth="1"/>
    <col min="3077" max="3077" width="14.42578125" style="215" customWidth="1"/>
    <col min="3078" max="3078" width="12.28515625" style="215" customWidth="1"/>
    <col min="3079" max="3079" width="11.28515625" style="215" customWidth="1"/>
    <col min="3080" max="3080" width="16.85546875" style="215" customWidth="1"/>
    <col min="3081" max="3328" width="9.140625" style="215"/>
    <col min="3329" max="3329" width="6.5703125" style="215" customWidth="1"/>
    <col min="3330" max="3330" width="56.140625" style="215" customWidth="1"/>
    <col min="3331" max="3331" width="8.28515625" style="215" customWidth="1"/>
    <col min="3332" max="3332" width="12.7109375" style="215" customWidth="1"/>
    <col min="3333" max="3333" width="14.42578125" style="215" customWidth="1"/>
    <col min="3334" max="3334" width="12.28515625" style="215" customWidth="1"/>
    <col min="3335" max="3335" width="11.28515625" style="215" customWidth="1"/>
    <col min="3336" max="3336" width="16.85546875" style="215" customWidth="1"/>
    <col min="3337" max="3584" width="9.140625" style="215"/>
    <col min="3585" max="3585" width="6.5703125" style="215" customWidth="1"/>
    <col min="3586" max="3586" width="56.140625" style="215" customWidth="1"/>
    <col min="3587" max="3587" width="8.28515625" style="215" customWidth="1"/>
    <col min="3588" max="3588" width="12.7109375" style="215" customWidth="1"/>
    <col min="3589" max="3589" width="14.42578125" style="215" customWidth="1"/>
    <col min="3590" max="3590" width="12.28515625" style="215" customWidth="1"/>
    <col min="3591" max="3591" width="11.28515625" style="215" customWidth="1"/>
    <col min="3592" max="3592" width="16.85546875" style="215" customWidth="1"/>
    <col min="3593" max="3840" width="9.140625" style="215"/>
    <col min="3841" max="3841" width="6.5703125" style="215" customWidth="1"/>
    <col min="3842" max="3842" width="56.140625" style="215" customWidth="1"/>
    <col min="3843" max="3843" width="8.28515625" style="215" customWidth="1"/>
    <col min="3844" max="3844" width="12.7109375" style="215" customWidth="1"/>
    <col min="3845" max="3845" width="14.42578125" style="215" customWidth="1"/>
    <col min="3846" max="3846" width="12.28515625" style="215" customWidth="1"/>
    <col min="3847" max="3847" width="11.28515625" style="215" customWidth="1"/>
    <col min="3848" max="3848" width="16.85546875" style="215" customWidth="1"/>
    <col min="3849" max="4096" width="9.140625" style="215"/>
    <col min="4097" max="4097" width="6.5703125" style="215" customWidth="1"/>
    <col min="4098" max="4098" width="56.140625" style="215" customWidth="1"/>
    <col min="4099" max="4099" width="8.28515625" style="215" customWidth="1"/>
    <col min="4100" max="4100" width="12.7109375" style="215" customWidth="1"/>
    <col min="4101" max="4101" width="14.42578125" style="215" customWidth="1"/>
    <col min="4102" max="4102" width="12.28515625" style="215" customWidth="1"/>
    <col min="4103" max="4103" width="11.28515625" style="215" customWidth="1"/>
    <col min="4104" max="4104" width="16.85546875" style="215" customWidth="1"/>
    <col min="4105" max="4352" width="9.140625" style="215"/>
    <col min="4353" max="4353" width="6.5703125" style="215" customWidth="1"/>
    <col min="4354" max="4354" width="56.140625" style="215" customWidth="1"/>
    <col min="4355" max="4355" width="8.28515625" style="215" customWidth="1"/>
    <col min="4356" max="4356" width="12.7109375" style="215" customWidth="1"/>
    <col min="4357" max="4357" width="14.42578125" style="215" customWidth="1"/>
    <col min="4358" max="4358" width="12.28515625" style="215" customWidth="1"/>
    <col min="4359" max="4359" width="11.28515625" style="215" customWidth="1"/>
    <col min="4360" max="4360" width="16.85546875" style="215" customWidth="1"/>
    <col min="4361" max="4608" width="9.140625" style="215"/>
    <col min="4609" max="4609" width="6.5703125" style="215" customWidth="1"/>
    <col min="4610" max="4610" width="56.140625" style="215" customWidth="1"/>
    <col min="4611" max="4611" width="8.28515625" style="215" customWidth="1"/>
    <col min="4612" max="4612" width="12.7109375" style="215" customWidth="1"/>
    <col min="4613" max="4613" width="14.42578125" style="215" customWidth="1"/>
    <col min="4614" max="4614" width="12.28515625" style="215" customWidth="1"/>
    <col min="4615" max="4615" width="11.28515625" style="215" customWidth="1"/>
    <col min="4616" max="4616" width="16.85546875" style="215" customWidth="1"/>
    <col min="4617" max="4864" width="9.140625" style="215"/>
    <col min="4865" max="4865" width="6.5703125" style="215" customWidth="1"/>
    <col min="4866" max="4866" width="56.140625" style="215" customWidth="1"/>
    <col min="4867" max="4867" width="8.28515625" style="215" customWidth="1"/>
    <col min="4868" max="4868" width="12.7109375" style="215" customWidth="1"/>
    <col min="4869" max="4869" width="14.42578125" style="215" customWidth="1"/>
    <col min="4870" max="4870" width="12.28515625" style="215" customWidth="1"/>
    <col min="4871" max="4871" width="11.28515625" style="215" customWidth="1"/>
    <col min="4872" max="4872" width="16.85546875" style="215" customWidth="1"/>
    <col min="4873" max="5120" width="9.140625" style="215"/>
    <col min="5121" max="5121" width="6.5703125" style="215" customWidth="1"/>
    <col min="5122" max="5122" width="56.140625" style="215" customWidth="1"/>
    <col min="5123" max="5123" width="8.28515625" style="215" customWidth="1"/>
    <col min="5124" max="5124" width="12.7109375" style="215" customWidth="1"/>
    <col min="5125" max="5125" width="14.42578125" style="215" customWidth="1"/>
    <col min="5126" max="5126" width="12.28515625" style="215" customWidth="1"/>
    <col min="5127" max="5127" width="11.28515625" style="215" customWidth="1"/>
    <col min="5128" max="5128" width="16.85546875" style="215" customWidth="1"/>
    <col min="5129" max="5376" width="9.140625" style="215"/>
    <col min="5377" max="5377" width="6.5703125" style="215" customWidth="1"/>
    <col min="5378" max="5378" width="56.140625" style="215" customWidth="1"/>
    <col min="5379" max="5379" width="8.28515625" style="215" customWidth="1"/>
    <col min="5380" max="5380" width="12.7109375" style="215" customWidth="1"/>
    <col min="5381" max="5381" width="14.42578125" style="215" customWidth="1"/>
    <col min="5382" max="5382" width="12.28515625" style="215" customWidth="1"/>
    <col min="5383" max="5383" width="11.28515625" style="215" customWidth="1"/>
    <col min="5384" max="5384" width="16.85546875" style="215" customWidth="1"/>
    <col min="5385" max="5632" width="9.140625" style="215"/>
    <col min="5633" max="5633" width="6.5703125" style="215" customWidth="1"/>
    <col min="5634" max="5634" width="56.140625" style="215" customWidth="1"/>
    <col min="5635" max="5635" width="8.28515625" style="215" customWidth="1"/>
    <col min="5636" max="5636" width="12.7109375" style="215" customWidth="1"/>
    <col min="5637" max="5637" width="14.42578125" style="215" customWidth="1"/>
    <col min="5638" max="5638" width="12.28515625" style="215" customWidth="1"/>
    <col min="5639" max="5639" width="11.28515625" style="215" customWidth="1"/>
    <col min="5640" max="5640" width="16.85546875" style="215" customWidth="1"/>
    <col min="5641" max="5888" width="9.140625" style="215"/>
    <col min="5889" max="5889" width="6.5703125" style="215" customWidth="1"/>
    <col min="5890" max="5890" width="56.140625" style="215" customWidth="1"/>
    <col min="5891" max="5891" width="8.28515625" style="215" customWidth="1"/>
    <col min="5892" max="5892" width="12.7109375" style="215" customWidth="1"/>
    <col min="5893" max="5893" width="14.42578125" style="215" customWidth="1"/>
    <col min="5894" max="5894" width="12.28515625" style="215" customWidth="1"/>
    <col min="5895" max="5895" width="11.28515625" style="215" customWidth="1"/>
    <col min="5896" max="5896" width="16.85546875" style="215" customWidth="1"/>
    <col min="5897" max="6144" width="9.140625" style="215"/>
    <col min="6145" max="6145" width="6.5703125" style="215" customWidth="1"/>
    <col min="6146" max="6146" width="56.140625" style="215" customWidth="1"/>
    <col min="6147" max="6147" width="8.28515625" style="215" customWidth="1"/>
    <col min="6148" max="6148" width="12.7109375" style="215" customWidth="1"/>
    <col min="6149" max="6149" width="14.42578125" style="215" customWidth="1"/>
    <col min="6150" max="6150" width="12.28515625" style="215" customWidth="1"/>
    <col min="6151" max="6151" width="11.28515625" style="215" customWidth="1"/>
    <col min="6152" max="6152" width="16.85546875" style="215" customWidth="1"/>
    <col min="6153" max="6400" width="9.140625" style="215"/>
    <col min="6401" max="6401" width="6.5703125" style="215" customWidth="1"/>
    <col min="6402" max="6402" width="56.140625" style="215" customWidth="1"/>
    <col min="6403" max="6403" width="8.28515625" style="215" customWidth="1"/>
    <col min="6404" max="6404" width="12.7109375" style="215" customWidth="1"/>
    <col min="6405" max="6405" width="14.42578125" style="215" customWidth="1"/>
    <col min="6406" max="6406" width="12.28515625" style="215" customWidth="1"/>
    <col min="6407" max="6407" width="11.28515625" style="215" customWidth="1"/>
    <col min="6408" max="6408" width="16.85546875" style="215" customWidth="1"/>
    <col min="6409" max="6656" width="9.140625" style="215"/>
    <col min="6657" max="6657" width="6.5703125" style="215" customWidth="1"/>
    <col min="6658" max="6658" width="56.140625" style="215" customWidth="1"/>
    <col min="6659" max="6659" width="8.28515625" style="215" customWidth="1"/>
    <col min="6660" max="6660" width="12.7109375" style="215" customWidth="1"/>
    <col min="6661" max="6661" width="14.42578125" style="215" customWidth="1"/>
    <col min="6662" max="6662" width="12.28515625" style="215" customWidth="1"/>
    <col min="6663" max="6663" width="11.28515625" style="215" customWidth="1"/>
    <col min="6664" max="6664" width="16.85546875" style="215" customWidth="1"/>
    <col min="6665" max="6912" width="9.140625" style="215"/>
    <col min="6913" max="6913" width="6.5703125" style="215" customWidth="1"/>
    <col min="6914" max="6914" width="56.140625" style="215" customWidth="1"/>
    <col min="6915" max="6915" width="8.28515625" style="215" customWidth="1"/>
    <col min="6916" max="6916" width="12.7109375" style="215" customWidth="1"/>
    <col min="6917" max="6917" width="14.42578125" style="215" customWidth="1"/>
    <col min="6918" max="6918" width="12.28515625" style="215" customWidth="1"/>
    <col min="6919" max="6919" width="11.28515625" style="215" customWidth="1"/>
    <col min="6920" max="6920" width="16.85546875" style="215" customWidth="1"/>
    <col min="6921" max="7168" width="9.140625" style="215"/>
    <col min="7169" max="7169" width="6.5703125" style="215" customWidth="1"/>
    <col min="7170" max="7170" width="56.140625" style="215" customWidth="1"/>
    <col min="7171" max="7171" width="8.28515625" style="215" customWidth="1"/>
    <col min="7172" max="7172" width="12.7109375" style="215" customWidth="1"/>
    <col min="7173" max="7173" width="14.42578125" style="215" customWidth="1"/>
    <col min="7174" max="7174" width="12.28515625" style="215" customWidth="1"/>
    <col min="7175" max="7175" width="11.28515625" style="215" customWidth="1"/>
    <col min="7176" max="7176" width="16.85546875" style="215" customWidth="1"/>
    <col min="7177" max="7424" width="9.140625" style="215"/>
    <col min="7425" max="7425" width="6.5703125" style="215" customWidth="1"/>
    <col min="7426" max="7426" width="56.140625" style="215" customWidth="1"/>
    <col min="7427" max="7427" width="8.28515625" style="215" customWidth="1"/>
    <col min="7428" max="7428" width="12.7109375" style="215" customWidth="1"/>
    <col min="7429" max="7429" width="14.42578125" style="215" customWidth="1"/>
    <col min="7430" max="7430" width="12.28515625" style="215" customWidth="1"/>
    <col min="7431" max="7431" width="11.28515625" style="215" customWidth="1"/>
    <col min="7432" max="7432" width="16.85546875" style="215" customWidth="1"/>
    <col min="7433" max="7680" width="9.140625" style="215"/>
    <col min="7681" max="7681" width="6.5703125" style="215" customWidth="1"/>
    <col min="7682" max="7682" width="56.140625" style="215" customWidth="1"/>
    <col min="7683" max="7683" width="8.28515625" style="215" customWidth="1"/>
    <col min="7684" max="7684" width="12.7109375" style="215" customWidth="1"/>
    <col min="7685" max="7685" width="14.42578125" style="215" customWidth="1"/>
    <col min="7686" max="7686" width="12.28515625" style="215" customWidth="1"/>
    <col min="7687" max="7687" width="11.28515625" style="215" customWidth="1"/>
    <col min="7688" max="7688" width="16.85546875" style="215" customWidth="1"/>
    <col min="7689" max="7936" width="9.140625" style="215"/>
    <col min="7937" max="7937" width="6.5703125" style="215" customWidth="1"/>
    <col min="7938" max="7938" width="56.140625" style="215" customWidth="1"/>
    <col min="7939" max="7939" width="8.28515625" style="215" customWidth="1"/>
    <col min="7940" max="7940" width="12.7109375" style="215" customWidth="1"/>
    <col min="7941" max="7941" width="14.42578125" style="215" customWidth="1"/>
    <col min="7942" max="7942" width="12.28515625" style="215" customWidth="1"/>
    <col min="7943" max="7943" width="11.28515625" style="215" customWidth="1"/>
    <col min="7944" max="7944" width="16.85546875" style="215" customWidth="1"/>
    <col min="7945" max="8192" width="9.140625" style="215"/>
    <col min="8193" max="8193" width="6.5703125" style="215" customWidth="1"/>
    <col min="8194" max="8194" width="56.140625" style="215" customWidth="1"/>
    <col min="8195" max="8195" width="8.28515625" style="215" customWidth="1"/>
    <col min="8196" max="8196" width="12.7109375" style="215" customWidth="1"/>
    <col min="8197" max="8197" width="14.42578125" style="215" customWidth="1"/>
    <col min="8198" max="8198" width="12.28515625" style="215" customWidth="1"/>
    <col min="8199" max="8199" width="11.28515625" style="215" customWidth="1"/>
    <col min="8200" max="8200" width="16.85546875" style="215" customWidth="1"/>
    <col min="8201" max="8448" width="9.140625" style="215"/>
    <col min="8449" max="8449" width="6.5703125" style="215" customWidth="1"/>
    <col min="8450" max="8450" width="56.140625" style="215" customWidth="1"/>
    <col min="8451" max="8451" width="8.28515625" style="215" customWidth="1"/>
    <col min="8452" max="8452" width="12.7109375" style="215" customWidth="1"/>
    <col min="8453" max="8453" width="14.42578125" style="215" customWidth="1"/>
    <col min="8454" max="8454" width="12.28515625" style="215" customWidth="1"/>
    <col min="8455" max="8455" width="11.28515625" style="215" customWidth="1"/>
    <col min="8456" max="8456" width="16.85546875" style="215" customWidth="1"/>
    <col min="8457" max="8704" width="9.140625" style="215"/>
    <col min="8705" max="8705" width="6.5703125" style="215" customWidth="1"/>
    <col min="8706" max="8706" width="56.140625" style="215" customWidth="1"/>
    <col min="8707" max="8707" width="8.28515625" style="215" customWidth="1"/>
    <col min="8708" max="8708" width="12.7109375" style="215" customWidth="1"/>
    <col min="8709" max="8709" width="14.42578125" style="215" customWidth="1"/>
    <col min="8710" max="8710" width="12.28515625" style="215" customWidth="1"/>
    <col min="8711" max="8711" width="11.28515625" style="215" customWidth="1"/>
    <col min="8712" max="8712" width="16.85546875" style="215" customWidth="1"/>
    <col min="8713" max="8960" width="9.140625" style="215"/>
    <col min="8961" max="8961" width="6.5703125" style="215" customWidth="1"/>
    <col min="8962" max="8962" width="56.140625" style="215" customWidth="1"/>
    <col min="8963" max="8963" width="8.28515625" style="215" customWidth="1"/>
    <col min="8964" max="8964" width="12.7109375" style="215" customWidth="1"/>
    <col min="8965" max="8965" width="14.42578125" style="215" customWidth="1"/>
    <col min="8966" max="8966" width="12.28515625" style="215" customWidth="1"/>
    <col min="8967" max="8967" width="11.28515625" style="215" customWidth="1"/>
    <col min="8968" max="8968" width="16.85546875" style="215" customWidth="1"/>
    <col min="8969" max="9216" width="9.140625" style="215"/>
    <col min="9217" max="9217" width="6.5703125" style="215" customWidth="1"/>
    <col min="9218" max="9218" width="56.140625" style="215" customWidth="1"/>
    <col min="9219" max="9219" width="8.28515625" style="215" customWidth="1"/>
    <col min="9220" max="9220" width="12.7109375" style="215" customWidth="1"/>
    <col min="9221" max="9221" width="14.42578125" style="215" customWidth="1"/>
    <col min="9222" max="9222" width="12.28515625" style="215" customWidth="1"/>
    <col min="9223" max="9223" width="11.28515625" style="215" customWidth="1"/>
    <col min="9224" max="9224" width="16.85546875" style="215" customWidth="1"/>
    <col min="9225" max="9472" width="9.140625" style="215"/>
    <col min="9473" max="9473" width="6.5703125" style="215" customWidth="1"/>
    <col min="9474" max="9474" width="56.140625" style="215" customWidth="1"/>
    <col min="9475" max="9475" width="8.28515625" style="215" customWidth="1"/>
    <col min="9476" max="9476" width="12.7109375" style="215" customWidth="1"/>
    <col min="9477" max="9477" width="14.42578125" style="215" customWidth="1"/>
    <col min="9478" max="9478" width="12.28515625" style="215" customWidth="1"/>
    <col min="9479" max="9479" width="11.28515625" style="215" customWidth="1"/>
    <col min="9480" max="9480" width="16.85546875" style="215" customWidth="1"/>
    <col min="9481" max="9728" width="9.140625" style="215"/>
    <col min="9729" max="9729" width="6.5703125" style="215" customWidth="1"/>
    <col min="9730" max="9730" width="56.140625" style="215" customWidth="1"/>
    <col min="9731" max="9731" width="8.28515625" style="215" customWidth="1"/>
    <col min="9732" max="9732" width="12.7109375" style="215" customWidth="1"/>
    <col min="9733" max="9733" width="14.42578125" style="215" customWidth="1"/>
    <col min="9734" max="9734" width="12.28515625" style="215" customWidth="1"/>
    <col min="9735" max="9735" width="11.28515625" style="215" customWidth="1"/>
    <col min="9736" max="9736" width="16.85546875" style="215" customWidth="1"/>
    <col min="9737" max="9984" width="9.140625" style="215"/>
    <col min="9985" max="9985" width="6.5703125" style="215" customWidth="1"/>
    <col min="9986" max="9986" width="56.140625" style="215" customWidth="1"/>
    <col min="9987" max="9987" width="8.28515625" style="215" customWidth="1"/>
    <col min="9988" max="9988" width="12.7109375" style="215" customWidth="1"/>
    <col min="9989" max="9989" width="14.42578125" style="215" customWidth="1"/>
    <col min="9990" max="9990" width="12.28515625" style="215" customWidth="1"/>
    <col min="9991" max="9991" width="11.28515625" style="215" customWidth="1"/>
    <col min="9992" max="9992" width="16.85546875" style="215" customWidth="1"/>
    <col min="9993" max="10240" width="9.140625" style="215"/>
    <col min="10241" max="10241" width="6.5703125" style="215" customWidth="1"/>
    <col min="10242" max="10242" width="56.140625" style="215" customWidth="1"/>
    <col min="10243" max="10243" width="8.28515625" style="215" customWidth="1"/>
    <col min="10244" max="10244" width="12.7109375" style="215" customWidth="1"/>
    <col min="10245" max="10245" width="14.42578125" style="215" customWidth="1"/>
    <col min="10246" max="10246" width="12.28515625" style="215" customWidth="1"/>
    <col min="10247" max="10247" width="11.28515625" style="215" customWidth="1"/>
    <col min="10248" max="10248" width="16.85546875" style="215" customWidth="1"/>
    <col min="10249" max="10496" width="9.140625" style="215"/>
    <col min="10497" max="10497" width="6.5703125" style="215" customWidth="1"/>
    <col min="10498" max="10498" width="56.140625" style="215" customWidth="1"/>
    <col min="10499" max="10499" width="8.28515625" style="215" customWidth="1"/>
    <col min="10500" max="10500" width="12.7109375" style="215" customWidth="1"/>
    <col min="10501" max="10501" width="14.42578125" style="215" customWidth="1"/>
    <col min="10502" max="10502" width="12.28515625" style="215" customWidth="1"/>
    <col min="10503" max="10503" width="11.28515625" style="215" customWidth="1"/>
    <col min="10504" max="10504" width="16.85546875" style="215" customWidth="1"/>
    <col min="10505" max="10752" width="9.140625" style="215"/>
    <col min="10753" max="10753" width="6.5703125" style="215" customWidth="1"/>
    <col min="10754" max="10754" width="56.140625" style="215" customWidth="1"/>
    <col min="10755" max="10755" width="8.28515625" style="215" customWidth="1"/>
    <col min="10756" max="10756" width="12.7109375" style="215" customWidth="1"/>
    <col min="10757" max="10757" width="14.42578125" style="215" customWidth="1"/>
    <col min="10758" max="10758" width="12.28515625" style="215" customWidth="1"/>
    <col min="10759" max="10759" width="11.28515625" style="215" customWidth="1"/>
    <col min="10760" max="10760" width="16.85546875" style="215" customWidth="1"/>
    <col min="10761" max="11008" width="9.140625" style="215"/>
    <col min="11009" max="11009" width="6.5703125" style="215" customWidth="1"/>
    <col min="11010" max="11010" width="56.140625" style="215" customWidth="1"/>
    <col min="11011" max="11011" width="8.28515625" style="215" customWidth="1"/>
    <col min="11012" max="11012" width="12.7109375" style="215" customWidth="1"/>
    <col min="11013" max="11013" width="14.42578125" style="215" customWidth="1"/>
    <col min="11014" max="11014" width="12.28515625" style="215" customWidth="1"/>
    <col min="11015" max="11015" width="11.28515625" style="215" customWidth="1"/>
    <col min="11016" max="11016" width="16.85546875" style="215" customWidth="1"/>
    <col min="11017" max="11264" width="9.140625" style="215"/>
    <col min="11265" max="11265" width="6.5703125" style="215" customWidth="1"/>
    <col min="11266" max="11266" width="56.140625" style="215" customWidth="1"/>
    <col min="11267" max="11267" width="8.28515625" style="215" customWidth="1"/>
    <col min="11268" max="11268" width="12.7109375" style="215" customWidth="1"/>
    <col min="11269" max="11269" width="14.42578125" style="215" customWidth="1"/>
    <col min="11270" max="11270" width="12.28515625" style="215" customWidth="1"/>
    <col min="11271" max="11271" width="11.28515625" style="215" customWidth="1"/>
    <col min="11272" max="11272" width="16.85546875" style="215" customWidth="1"/>
    <col min="11273" max="11520" width="9.140625" style="215"/>
    <col min="11521" max="11521" width="6.5703125" style="215" customWidth="1"/>
    <col min="11522" max="11522" width="56.140625" style="215" customWidth="1"/>
    <col min="11523" max="11523" width="8.28515625" style="215" customWidth="1"/>
    <col min="11524" max="11524" width="12.7109375" style="215" customWidth="1"/>
    <col min="11525" max="11525" width="14.42578125" style="215" customWidth="1"/>
    <col min="11526" max="11526" width="12.28515625" style="215" customWidth="1"/>
    <col min="11527" max="11527" width="11.28515625" style="215" customWidth="1"/>
    <col min="11528" max="11528" width="16.85546875" style="215" customWidth="1"/>
    <col min="11529" max="11776" width="9.140625" style="215"/>
    <col min="11777" max="11777" width="6.5703125" style="215" customWidth="1"/>
    <col min="11778" max="11778" width="56.140625" style="215" customWidth="1"/>
    <col min="11779" max="11779" width="8.28515625" style="215" customWidth="1"/>
    <col min="11780" max="11780" width="12.7109375" style="215" customWidth="1"/>
    <col min="11781" max="11781" width="14.42578125" style="215" customWidth="1"/>
    <col min="11782" max="11782" width="12.28515625" style="215" customWidth="1"/>
    <col min="11783" max="11783" width="11.28515625" style="215" customWidth="1"/>
    <col min="11784" max="11784" width="16.85546875" style="215" customWidth="1"/>
    <col min="11785" max="12032" width="9.140625" style="215"/>
    <col min="12033" max="12033" width="6.5703125" style="215" customWidth="1"/>
    <col min="12034" max="12034" width="56.140625" style="215" customWidth="1"/>
    <col min="12035" max="12035" width="8.28515625" style="215" customWidth="1"/>
    <col min="12036" max="12036" width="12.7109375" style="215" customWidth="1"/>
    <col min="12037" max="12037" width="14.42578125" style="215" customWidth="1"/>
    <col min="12038" max="12038" width="12.28515625" style="215" customWidth="1"/>
    <col min="12039" max="12039" width="11.28515625" style="215" customWidth="1"/>
    <col min="12040" max="12040" width="16.85546875" style="215" customWidth="1"/>
    <col min="12041" max="12288" width="9.140625" style="215"/>
    <col min="12289" max="12289" width="6.5703125" style="215" customWidth="1"/>
    <col min="12290" max="12290" width="56.140625" style="215" customWidth="1"/>
    <col min="12291" max="12291" width="8.28515625" style="215" customWidth="1"/>
    <col min="12292" max="12292" width="12.7109375" style="215" customWidth="1"/>
    <col min="12293" max="12293" width="14.42578125" style="215" customWidth="1"/>
    <col min="12294" max="12294" width="12.28515625" style="215" customWidth="1"/>
    <col min="12295" max="12295" width="11.28515625" style="215" customWidth="1"/>
    <col min="12296" max="12296" width="16.85546875" style="215" customWidth="1"/>
    <col min="12297" max="12544" width="9.140625" style="215"/>
    <col min="12545" max="12545" width="6.5703125" style="215" customWidth="1"/>
    <col min="12546" max="12546" width="56.140625" style="215" customWidth="1"/>
    <col min="12547" max="12547" width="8.28515625" style="215" customWidth="1"/>
    <col min="12548" max="12548" width="12.7109375" style="215" customWidth="1"/>
    <col min="12549" max="12549" width="14.42578125" style="215" customWidth="1"/>
    <col min="12550" max="12550" width="12.28515625" style="215" customWidth="1"/>
    <col min="12551" max="12551" width="11.28515625" style="215" customWidth="1"/>
    <col min="12552" max="12552" width="16.85546875" style="215" customWidth="1"/>
    <col min="12553" max="12800" width="9.140625" style="215"/>
    <col min="12801" max="12801" width="6.5703125" style="215" customWidth="1"/>
    <col min="12802" max="12802" width="56.140625" style="215" customWidth="1"/>
    <col min="12803" max="12803" width="8.28515625" style="215" customWidth="1"/>
    <col min="12804" max="12804" width="12.7109375" style="215" customWidth="1"/>
    <col min="12805" max="12805" width="14.42578125" style="215" customWidth="1"/>
    <col min="12806" max="12806" width="12.28515625" style="215" customWidth="1"/>
    <col min="12807" max="12807" width="11.28515625" style="215" customWidth="1"/>
    <col min="12808" max="12808" width="16.85546875" style="215" customWidth="1"/>
    <col min="12809" max="13056" width="9.140625" style="215"/>
    <col min="13057" max="13057" width="6.5703125" style="215" customWidth="1"/>
    <col min="13058" max="13058" width="56.140625" style="215" customWidth="1"/>
    <col min="13059" max="13059" width="8.28515625" style="215" customWidth="1"/>
    <col min="13060" max="13060" width="12.7109375" style="215" customWidth="1"/>
    <col min="13061" max="13061" width="14.42578125" style="215" customWidth="1"/>
    <col min="13062" max="13062" width="12.28515625" style="215" customWidth="1"/>
    <col min="13063" max="13063" width="11.28515625" style="215" customWidth="1"/>
    <col min="13064" max="13064" width="16.85546875" style="215" customWidth="1"/>
    <col min="13065" max="13312" width="9.140625" style="215"/>
    <col min="13313" max="13313" width="6.5703125" style="215" customWidth="1"/>
    <col min="13314" max="13314" width="56.140625" style="215" customWidth="1"/>
    <col min="13315" max="13315" width="8.28515625" style="215" customWidth="1"/>
    <col min="13316" max="13316" width="12.7109375" style="215" customWidth="1"/>
    <col min="13317" max="13317" width="14.42578125" style="215" customWidth="1"/>
    <col min="13318" max="13318" width="12.28515625" style="215" customWidth="1"/>
    <col min="13319" max="13319" width="11.28515625" style="215" customWidth="1"/>
    <col min="13320" max="13320" width="16.85546875" style="215" customWidth="1"/>
    <col min="13321" max="13568" width="9.140625" style="215"/>
    <col min="13569" max="13569" width="6.5703125" style="215" customWidth="1"/>
    <col min="13570" max="13570" width="56.140625" style="215" customWidth="1"/>
    <col min="13571" max="13571" width="8.28515625" style="215" customWidth="1"/>
    <col min="13572" max="13572" width="12.7109375" style="215" customWidth="1"/>
    <col min="13573" max="13573" width="14.42578125" style="215" customWidth="1"/>
    <col min="13574" max="13574" width="12.28515625" style="215" customWidth="1"/>
    <col min="13575" max="13575" width="11.28515625" style="215" customWidth="1"/>
    <col min="13576" max="13576" width="16.85546875" style="215" customWidth="1"/>
    <col min="13577" max="13824" width="9.140625" style="215"/>
    <col min="13825" max="13825" width="6.5703125" style="215" customWidth="1"/>
    <col min="13826" max="13826" width="56.140625" style="215" customWidth="1"/>
    <col min="13827" max="13827" width="8.28515625" style="215" customWidth="1"/>
    <col min="13828" max="13828" width="12.7109375" style="215" customWidth="1"/>
    <col min="13829" max="13829" width="14.42578125" style="215" customWidth="1"/>
    <col min="13830" max="13830" width="12.28515625" style="215" customWidth="1"/>
    <col min="13831" max="13831" width="11.28515625" style="215" customWidth="1"/>
    <col min="13832" max="13832" width="16.85546875" style="215" customWidth="1"/>
    <col min="13833" max="14080" width="9.140625" style="215"/>
    <col min="14081" max="14081" width="6.5703125" style="215" customWidth="1"/>
    <col min="14082" max="14082" width="56.140625" style="215" customWidth="1"/>
    <col min="14083" max="14083" width="8.28515625" style="215" customWidth="1"/>
    <col min="14084" max="14084" width="12.7109375" style="215" customWidth="1"/>
    <col min="14085" max="14085" width="14.42578125" style="215" customWidth="1"/>
    <col min="14086" max="14086" width="12.28515625" style="215" customWidth="1"/>
    <col min="14087" max="14087" width="11.28515625" style="215" customWidth="1"/>
    <col min="14088" max="14088" width="16.85546875" style="215" customWidth="1"/>
    <col min="14089" max="14336" width="9.140625" style="215"/>
    <col min="14337" max="14337" width="6.5703125" style="215" customWidth="1"/>
    <col min="14338" max="14338" width="56.140625" style="215" customWidth="1"/>
    <col min="14339" max="14339" width="8.28515625" style="215" customWidth="1"/>
    <col min="14340" max="14340" width="12.7109375" style="215" customWidth="1"/>
    <col min="14341" max="14341" width="14.42578125" style="215" customWidth="1"/>
    <col min="14342" max="14342" width="12.28515625" style="215" customWidth="1"/>
    <col min="14343" max="14343" width="11.28515625" style="215" customWidth="1"/>
    <col min="14344" max="14344" width="16.85546875" style="215" customWidth="1"/>
    <col min="14345" max="14592" width="9.140625" style="215"/>
    <col min="14593" max="14593" width="6.5703125" style="215" customWidth="1"/>
    <col min="14594" max="14594" width="56.140625" style="215" customWidth="1"/>
    <col min="14595" max="14595" width="8.28515625" style="215" customWidth="1"/>
    <col min="14596" max="14596" width="12.7109375" style="215" customWidth="1"/>
    <col min="14597" max="14597" width="14.42578125" style="215" customWidth="1"/>
    <col min="14598" max="14598" width="12.28515625" style="215" customWidth="1"/>
    <col min="14599" max="14599" width="11.28515625" style="215" customWidth="1"/>
    <col min="14600" max="14600" width="16.85546875" style="215" customWidth="1"/>
    <col min="14601" max="14848" width="9.140625" style="215"/>
    <col min="14849" max="14849" width="6.5703125" style="215" customWidth="1"/>
    <col min="14850" max="14850" width="56.140625" style="215" customWidth="1"/>
    <col min="14851" max="14851" width="8.28515625" style="215" customWidth="1"/>
    <col min="14852" max="14852" width="12.7109375" style="215" customWidth="1"/>
    <col min="14853" max="14853" width="14.42578125" style="215" customWidth="1"/>
    <col min="14854" max="14854" width="12.28515625" style="215" customWidth="1"/>
    <col min="14855" max="14855" width="11.28515625" style="215" customWidth="1"/>
    <col min="14856" max="14856" width="16.85546875" style="215" customWidth="1"/>
    <col min="14857" max="15104" width="9.140625" style="215"/>
    <col min="15105" max="15105" width="6.5703125" style="215" customWidth="1"/>
    <col min="15106" max="15106" width="56.140625" style="215" customWidth="1"/>
    <col min="15107" max="15107" width="8.28515625" style="215" customWidth="1"/>
    <col min="15108" max="15108" width="12.7109375" style="215" customWidth="1"/>
    <col min="15109" max="15109" width="14.42578125" style="215" customWidth="1"/>
    <col min="15110" max="15110" width="12.28515625" style="215" customWidth="1"/>
    <col min="15111" max="15111" width="11.28515625" style="215" customWidth="1"/>
    <col min="15112" max="15112" width="16.85546875" style="215" customWidth="1"/>
    <col min="15113" max="15360" width="9.140625" style="215"/>
    <col min="15361" max="15361" width="6.5703125" style="215" customWidth="1"/>
    <col min="15362" max="15362" width="56.140625" style="215" customWidth="1"/>
    <col min="15363" max="15363" width="8.28515625" style="215" customWidth="1"/>
    <col min="15364" max="15364" width="12.7109375" style="215" customWidth="1"/>
    <col min="15365" max="15365" width="14.42578125" style="215" customWidth="1"/>
    <col min="15366" max="15366" width="12.28515625" style="215" customWidth="1"/>
    <col min="15367" max="15367" width="11.28515625" style="215" customWidth="1"/>
    <col min="15368" max="15368" width="16.85546875" style="215" customWidth="1"/>
    <col min="15369" max="15616" width="9.140625" style="215"/>
    <col min="15617" max="15617" width="6.5703125" style="215" customWidth="1"/>
    <col min="15618" max="15618" width="56.140625" style="215" customWidth="1"/>
    <col min="15619" max="15619" width="8.28515625" style="215" customWidth="1"/>
    <col min="15620" max="15620" width="12.7109375" style="215" customWidth="1"/>
    <col min="15621" max="15621" width="14.42578125" style="215" customWidth="1"/>
    <col min="15622" max="15622" width="12.28515625" style="215" customWidth="1"/>
    <col min="15623" max="15623" width="11.28515625" style="215" customWidth="1"/>
    <col min="15624" max="15624" width="16.85546875" style="215" customWidth="1"/>
    <col min="15625" max="15872" width="9.140625" style="215"/>
    <col min="15873" max="15873" width="6.5703125" style="215" customWidth="1"/>
    <col min="15874" max="15874" width="56.140625" style="215" customWidth="1"/>
    <col min="15875" max="15875" width="8.28515625" style="215" customWidth="1"/>
    <col min="15876" max="15876" width="12.7109375" style="215" customWidth="1"/>
    <col min="15877" max="15877" width="14.42578125" style="215" customWidth="1"/>
    <col min="15878" max="15878" width="12.28515625" style="215" customWidth="1"/>
    <col min="15879" max="15879" width="11.28515625" style="215" customWidth="1"/>
    <col min="15880" max="15880" width="16.85546875" style="215" customWidth="1"/>
    <col min="15881" max="16128" width="9.140625" style="215"/>
    <col min="16129" max="16129" width="6.5703125" style="215" customWidth="1"/>
    <col min="16130" max="16130" width="56.140625" style="215" customWidth="1"/>
    <col min="16131" max="16131" width="8.28515625" style="215" customWidth="1"/>
    <col min="16132" max="16132" width="12.7109375" style="215" customWidth="1"/>
    <col min="16133" max="16133" width="14.42578125" style="215" customWidth="1"/>
    <col min="16134" max="16134" width="12.28515625" style="215" customWidth="1"/>
    <col min="16135" max="16135" width="11.28515625" style="215" customWidth="1"/>
    <col min="16136" max="16136" width="16.85546875" style="215" customWidth="1"/>
    <col min="16137" max="16384" width="9.140625" style="215"/>
  </cols>
  <sheetData>
    <row r="1" spans="1:8" ht="14.25" customHeight="1" x14ac:dyDescent="0.3">
      <c r="A1" s="148"/>
      <c r="B1" s="148"/>
      <c r="C1" s="216"/>
      <c r="D1" s="149"/>
      <c r="E1" s="149"/>
      <c r="F1" s="149"/>
      <c r="G1" s="149"/>
      <c r="H1" s="149"/>
    </row>
    <row r="2" spans="1:8" ht="21" customHeight="1" x14ac:dyDescent="0.3">
      <c r="A2" s="395" t="s">
        <v>755</v>
      </c>
      <c r="B2" s="395"/>
      <c r="C2" s="395"/>
      <c r="D2" s="395"/>
      <c r="E2" s="395"/>
      <c r="F2" s="395"/>
      <c r="G2" s="395"/>
      <c r="H2" s="395"/>
    </row>
    <row r="3" spans="1:8" ht="9" customHeight="1" thickBot="1" x14ac:dyDescent="0.35">
      <c r="A3" s="217"/>
      <c r="B3" s="217"/>
      <c r="C3" s="217"/>
      <c r="D3" s="217"/>
      <c r="E3" s="217"/>
      <c r="F3" s="217"/>
      <c r="G3" s="217"/>
      <c r="H3" s="217"/>
    </row>
    <row r="4" spans="1:8" s="218" customFormat="1" ht="20.25" customHeight="1" thickTop="1" x14ac:dyDescent="0.25">
      <c r="A4" s="404" t="s">
        <v>504</v>
      </c>
      <c r="B4" s="406" t="s">
        <v>505</v>
      </c>
      <c r="C4" s="408" t="s">
        <v>506</v>
      </c>
      <c r="D4" s="408" t="s">
        <v>507</v>
      </c>
      <c r="E4" s="410" t="s">
        <v>508</v>
      </c>
      <c r="F4" s="410"/>
      <c r="G4" s="408" t="s">
        <v>509</v>
      </c>
      <c r="H4" s="411" t="s">
        <v>82</v>
      </c>
    </row>
    <row r="5" spans="1:8" s="218" customFormat="1" ht="39" customHeight="1" x14ac:dyDescent="0.25">
      <c r="A5" s="405"/>
      <c r="B5" s="407"/>
      <c r="C5" s="409"/>
      <c r="D5" s="409"/>
      <c r="E5" s="219" t="s">
        <v>510</v>
      </c>
      <c r="F5" s="219" t="s">
        <v>511</v>
      </c>
      <c r="G5" s="409"/>
      <c r="H5" s="412"/>
    </row>
    <row r="6" spans="1:8" s="218" customFormat="1" ht="20.100000000000001" customHeight="1" x14ac:dyDescent="0.25">
      <c r="A6" s="220">
        <v>1</v>
      </c>
      <c r="B6" s="221" t="s">
        <v>512</v>
      </c>
      <c r="C6" s="222" t="s">
        <v>513</v>
      </c>
      <c r="D6" s="223">
        <v>1.3</v>
      </c>
      <c r="E6" s="224">
        <v>1.3</v>
      </c>
      <c r="F6" s="222"/>
      <c r="G6" s="225" t="s">
        <v>514</v>
      </c>
      <c r="H6" s="226"/>
    </row>
    <row r="7" spans="1:8" s="218" customFormat="1" ht="20.100000000000001" customHeight="1" x14ac:dyDescent="0.25">
      <c r="A7" s="220">
        <v>2</v>
      </c>
      <c r="B7" s="221" t="s">
        <v>515</v>
      </c>
      <c r="C7" s="222" t="s">
        <v>513</v>
      </c>
      <c r="D7" s="225">
        <v>0.98</v>
      </c>
      <c r="E7" s="222">
        <v>0.98</v>
      </c>
      <c r="F7" s="222"/>
      <c r="G7" s="225" t="s">
        <v>516</v>
      </c>
      <c r="H7" s="226"/>
    </row>
    <row r="8" spans="1:8" s="218" customFormat="1" ht="20.100000000000001" customHeight="1" x14ac:dyDescent="0.25">
      <c r="A8" s="220">
        <v>3</v>
      </c>
      <c r="B8" s="221" t="s">
        <v>517</v>
      </c>
      <c r="C8" s="222" t="s">
        <v>513</v>
      </c>
      <c r="D8" s="225">
        <v>0.54</v>
      </c>
      <c r="E8" s="222">
        <v>0.54</v>
      </c>
      <c r="F8" s="222"/>
      <c r="G8" s="225" t="s">
        <v>518</v>
      </c>
      <c r="H8" s="226"/>
    </row>
    <row r="9" spans="1:8" s="218" customFormat="1" ht="20.100000000000001" customHeight="1" x14ac:dyDescent="0.25">
      <c r="A9" s="220">
        <v>4</v>
      </c>
      <c r="B9" s="221" t="s">
        <v>519</v>
      </c>
      <c r="C9" s="222" t="s">
        <v>513</v>
      </c>
      <c r="D9" s="225">
        <v>1.76</v>
      </c>
      <c r="E9" s="222">
        <v>1.76</v>
      </c>
      <c r="F9" s="222"/>
      <c r="G9" s="225" t="s">
        <v>520</v>
      </c>
      <c r="H9" s="226"/>
    </row>
    <row r="10" spans="1:8" s="218" customFormat="1" ht="20.100000000000001" customHeight="1" x14ac:dyDescent="0.25">
      <c r="A10" s="220">
        <v>5</v>
      </c>
      <c r="B10" s="221" t="s">
        <v>521</v>
      </c>
      <c r="C10" s="222" t="s">
        <v>513</v>
      </c>
      <c r="D10" s="225">
        <v>0.38</v>
      </c>
      <c r="E10" s="222">
        <v>0.38</v>
      </c>
      <c r="F10" s="222"/>
      <c r="G10" s="225" t="s">
        <v>522</v>
      </c>
      <c r="H10" s="226"/>
    </row>
    <row r="11" spans="1:8" s="218" customFormat="1" ht="20.100000000000001" customHeight="1" x14ac:dyDescent="0.25">
      <c r="A11" s="220">
        <v>6</v>
      </c>
      <c r="B11" s="221" t="s">
        <v>523</v>
      </c>
      <c r="C11" s="222" t="s">
        <v>513</v>
      </c>
      <c r="D11" s="225">
        <v>0.32</v>
      </c>
      <c r="E11" s="222">
        <v>0.32</v>
      </c>
      <c r="F11" s="222"/>
      <c r="G11" s="225" t="s">
        <v>524</v>
      </c>
      <c r="H11" s="226"/>
    </row>
    <row r="12" spans="1:8" s="218" customFormat="1" ht="20.100000000000001" customHeight="1" x14ac:dyDescent="0.25">
      <c r="A12" s="220">
        <v>7</v>
      </c>
      <c r="B12" s="221" t="s">
        <v>525</v>
      </c>
      <c r="C12" s="222" t="s">
        <v>513</v>
      </c>
      <c r="D12" s="223">
        <v>1.66</v>
      </c>
      <c r="E12" s="224">
        <v>1.66</v>
      </c>
      <c r="F12" s="222"/>
      <c r="G12" s="225" t="s">
        <v>526</v>
      </c>
      <c r="H12" s="226"/>
    </row>
    <row r="13" spans="1:8" s="218" customFormat="1" ht="20.100000000000001" customHeight="1" x14ac:dyDescent="0.25">
      <c r="A13" s="220">
        <v>8</v>
      </c>
      <c r="B13" s="221" t="s">
        <v>527</v>
      </c>
      <c r="C13" s="222" t="s">
        <v>513</v>
      </c>
      <c r="D13" s="225">
        <v>1.1100000000000001</v>
      </c>
      <c r="E13" s="222">
        <v>1.1100000000000001</v>
      </c>
      <c r="F13" s="222"/>
      <c r="G13" s="225" t="s">
        <v>528</v>
      </c>
      <c r="H13" s="226"/>
    </row>
    <row r="14" spans="1:8" s="218" customFormat="1" ht="20.100000000000001" customHeight="1" x14ac:dyDescent="0.25">
      <c r="A14" s="220">
        <v>9</v>
      </c>
      <c r="B14" s="221" t="s">
        <v>529</v>
      </c>
      <c r="C14" s="222" t="s">
        <v>513</v>
      </c>
      <c r="D14" s="223">
        <v>0.5</v>
      </c>
      <c r="E14" s="224">
        <v>0.5</v>
      </c>
      <c r="F14" s="222"/>
      <c r="G14" s="225" t="s">
        <v>530</v>
      </c>
      <c r="H14" s="226"/>
    </row>
    <row r="15" spans="1:8" s="218" customFormat="1" ht="20.100000000000001" customHeight="1" x14ac:dyDescent="0.25">
      <c r="A15" s="220">
        <v>10</v>
      </c>
      <c r="B15" s="221" t="s">
        <v>531</v>
      </c>
      <c r="C15" s="222" t="s">
        <v>513</v>
      </c>
      <c r="D15" s="223">
        <v>0.6</v>
      </c>
      <c r="E15" s="224">
        <v>0.6</v>
      </c>
      <c r="F15" s="222"/>
      <c r="G15" s="225" t="s">
        <v>532</v>
      </c>
      <c r="H15" s="226"/>
    </row>
    <row r="16" spans="1:8" s="218" customFormat="1" ht="20.100000000000001" customHeight="1" x14ac:dyDescent="0.25">
      <c r="A16" s="220">
        <v>11</v>
      </c>
      <c r="B16" s="221" t="s">
        <v>533</v>
      </c>
      <c r="C16" s="222" t="s">
        <v>513</v>
      </c>
      <c r="D16" s="223">
        <v>0.3</v>
      </c>
      <c r="E16" s="224">
        <v>0.3</v>
      </c>
      <c r="F16" s="222"/>
      <c r="G16" s="225" t="s">
        <v>534</v>
      </c>
      <c r="H16" s="226"/>
    </row>
    <row r="17" spans="1:8" s="218" customFormat="1" ht="20.100000000000001" customHeight="1" x14ac:dyDescent="0.25">
      <c r="A17" s="220">
        <v>12</v>
      </c>
      <c r="B17" s="221" t="s">
        <v>535</v>
      </c>
      <c r="C17" s="222" t="s">
        <v>513</v>
      </c>
      <c r="D17" s="223">
        <v>0.5</v>
      </c>
      <c r="E17" s="224">
        <v>0.5</v>
      </c>
      <c r="F17" s="222"/>
      <c r="G17" s="225" t="s">
        <v>530</v>
      </c>
      <c r="H17" s="226"/>
    </row>
    <row r="18" spans="1:8" s="218" customFormat="1" ht="20.100000000000001" customHeight="1" x14ac:dyDescent="0.25">
      <c r="A18" s="220">
        <v>13</v>
      </c>
      <c r="B18" s="221" t="s">
        <v>536</v>
      </c>
      <c r="C18" s="222" t="s">
        <v>513</v>
      </c>
      <c r="D18" s="225">
        <v>0.96</v>
      </c>
      <c r="E18" s="222">
        <v>0.96</v>
      </c>
      <c r="F18" s="222"/>
      <c r="G18" s="225" t="s">
        <v>537</v>
      </c>
      <c r="H18" s="226"/>
    </row>
    <row r="19" spans="1:8" s="218" customFormat="1" ht="20.100000000000001" customHeight="1" x14ac:dyDescent="0.25">
      <c r="A19" s="220">
        <v>14</v>
      </c>
      <c r="B19" s="221" t="s">
        <v>538</v>
      </c>
      <c r="C19" s="222" t="s">
        <v>513</v>
      </c>
      <c r="D19" s="223">
        <v>1.56</v>
      </c>
      <c r="E19" s="224">
        <v>1.56</v>
      </c>
      <c r="F19" s="227"/>
      <c r="G19" s="225" t="s">
        <v>526</v>
      </c>
      <c r="H19" s="226"/>
    </row>
    <row r="20" spans="1:8" s="218" customFormat="1" ht="20.100000000000001" customHeight="1" x14ac:dyDescent="0.25">
      <c r="A20" s="220">
        <v>15</v>
      </c>
      <c r="B20" s="228" t="s">
        <v>539</v>
      </c>
      <c r="C20" s="222" t="s">
        <v>513</v>
      </c>
      <c r="D20" s="223">
        <v>0.5</v>
      </c>
      <c r="E20" s="223">
        <v>0.5</v>
      </c>
      <c r="F20" s="222"/>
      <c r="G20" s="225" t="s">
        <v>530</v>
      </c>
      <c r="H20" s="226"/>
    </row>
    <row r="21" spans="1:8" s="218" customFormat="1" ht="20.100000000000001" customHeight="1" x14ac:dyDescent="0.25">
      <c r="A21" s="220">
        <v>16</v>
      </c>
      <c r="B21" s="221" t="s">
        <v>540</v>
      </c>
      <c r="C21" s="222" t="s">
        <v>513</v>
      </c>
      <c r="D21" s="225">
        <v>0.56000000000000005</v>
      </c>
      <c r="E21" s="222">
        <v>0.56000000000000005</v>
      </c>
      <c r="F21" s="222"/>
      <c r="G21" s="225" t="s">
        <v>537</v>
      </c>
      <c r="H21" s="226"/>
    </row>
    <row r="22" spans="1:8" s="218" customFormat="1" ht="20.100000000000001" customHeight="1" x14ac:dyDescent="0.25">
      <c r="A22" s="220">
        <v>17</v>
      </c>
      <c r="B22" s="221" t="s">
        <v>541</v>
      </c>
      <c r="C22" s="222" t="s">
        <v>513</v>
      </c>
      <c r="D22" s="223">
        <v>0.4</v>
      </c>
      <c r="E22" s="223">
        <v>0.4</v>
      </c>
      <c r="F22" s="222"/>
      <c r="G22" s="225" t="s">
        <v>537</v>
      </c>
      <c r="H22" s="226"/>
    </row>
    <row r="23" spans="1:8" s="218" customFormat="1" ht="20.100000000000001" customHeight="1" x14ac:dyDescent="0.25">
      <c r="A23" s="304">
        <v>18</v>
      </c>
      <c r="B23" s="305" t="s">
        <v>542</v>
      </c>
      <c r="C23" s="306" t="s">
        <v>513</v>
      </c>
      <c r="D23" s="307">
        <v>0.62</v>
      </c>
      <c r="E23" s="306">
        <v>0.62</v>
      </c>
      <c r="F23" s="306"/>
      <c r="G23" s="307" t="s">
        <v>543</v>
      </c>
      <c r="H23" s="308"/>
    </row>
    <row r="24" spans="1:8" s="218" customFormat="1" ht="20.100000000000001" customHeight="1" x14ac:dyDescent="0.25">
      <c r="A24" s="220">
        <v>19</v>
      </c>
      <c r="B24" s="221" t="s">
        <v>544</v>
      </c>
      <c r="C24" s="222" t="s">
        <v>513</v>
      </c>
      <c r="D24" s="223">
        <v>0.34</v>
      </c>
      <c r="E24" s="224">
        <v>0.34</v>
      </c>
      <c r="F24" s="222"/>
      <c r="G24" s="225" t="s">
        <v>530</v>
      </c>
      <c r="H24" s="226"/>
    </row>
    <row r="25" spans="1:8" s="218" customFormat="1" ht="20.100000000000001" customHeight="1" x14ac:dyDescent="0.25">
      <c r="A25" s="220">
        <v>20</v>
      </c>
      <c r="B25" s="221" t="s">
        <v>545</v>
      </c>
      <c r="C25" s="222" t="s">
        <v>513</v>
      </c>
      <c r="D25" s="225">
        <v>1.08</v>
      </c>
      <c r="E25" s="225">
        <v>1.08</v>
      </c>
      <c r="F25" s="222"/>
      <c r="G25" s="225" t="s">
        <v>546</v>
      </c>
      <c r="H25" s="226"/>
    </row>
    <row r="26" spans="1:8" s="218" customFormat="1" ht="20.100000000000001" customHeight="1" x14ac:dyDescent="0.25">
      <c r="A26" s="220">
        <v>21</v>
      </c>
      <c r="B26" s="221" t="s">
        <v>547</v>
      </c>
      <c r="C26" s="222" t="s">
        <v>513</v>
      </c>
      <c r="D26" s="223">
        <v>0.4</v>
      </c>
      <c r="E26" s="224">
        <v>0.4</v>
      </c>
      <c r="F26" s="222"/>
      <c r="G26" s="225" t="s">
        <v>534</v>
      </c>
      <c r="H26" s="226"/>
    </row>
    <row r="27" spans="1:8" s="218" customFormat="1" ht="20.100000000000001" customHeight="1" x14ac:dyDescent="0.25">
      <c r="A27" s="220">
        <v>22</v>
      </c>
      <c r="B27" s="221" t="s">
        <v>548</v>
      </c>
      <c r="C27" s="222" t="s">
        <v>513</v>
      </c>
      <c r="D27" s="225">
        <v>0.65</v>
      </c>
      <c r="E27" s="222">
        <v>0.65</v>
      </c>
      <c r="F27" s="222"/>
      <c r="G27" s="225" t="s">
        <v>543</v>
      </c>
      <c r="H27" s="226"/>
    </row>
    <row r="28" spans="1:8" s="218" customFormat="1" ht="20.100000000000001" customHeight="1" x14ac:dyDescent="0.25">
      <c r="A28" s="220">
        <v>23</v>
      </c>
      <c r="B28" s="221" t="s">
        <v>549</v>
      </c>
      <c r="C28" s="222" t="s">
        <v>513</v>
      </c>
      <c r="D28" s="225">
        <v>1.6</v>
      </c>
      <c r="E28" s="222">
        <v>1.47</v>
      </c>
      <c r="F28" s="224">
        <f>D28-E28</f>
        <v>0.13000000000000012</v>
      </c>
      <c r="G28" s="225" t="s">
        <v>550</v>
      </c>
      <c r="H28" s="226"/>
    </row>
    <row r="29" spans="1:8" s="218" customFormat="1" ht="20.100000000000001" customHeight="1" x14ac:dyDescent="0.25">
      <c r="A29" s="220">
        <v>24</v>
      </c>
      <c r="B29" s="221" t="s">
        <v>551</v>
      </c>
      <c r="C29" s="222" t="s">
        <v>513</v>
      </c>
      <c r="D29" s="225">
        <v>0.56999999999999995</v>
      </c>
      <c r="E29" s="222">
        <v>0.56999999999999995</v>
      </c>
      <c r="F29" s="222"/>
      <c r="G29" s="225" t="s">
        <v>532</v>
      </c>
      <c r="H29" s="226"/>
    </row>
    <row r="30" spans="1:8" s="218" customFormat="1" ht="20.100000000000001" customHeight="1" x14ac:dyDescent="0.25">
      <c r="A30" s="220">
        <v>25</v>
      </c>
      <c r="B30" s="228" t="s">
        <v>552</v>
      </c>
      <c r="C30" s="222" t="s">
        <v>513</v>
      </c>
      <c r="D30" s="223">
        <v>0.64500000000000002</v>
      </c>
      <c r="E30" s="222">
        <v>0.65</v>
      </c>
      <c r="F30" s="227"/>
      <c r="G30" s="225" t="s">
        <v>553</v>
      </c>
      <c r="H30" s="226"/>
    </row>
    <row r="31" spans="1:8" s="218" customFormat="1" ht="20.100000000000001" customHeight="1" x14ac:dyDescent="0.25">
      <c r="A31" s="220">
        <v>26</v>
      </c>
      <c r="B31" s="228" t="s">
        <v>554</v>
      </c>
      <c r="C31" s="222" t="s">
        <v>513</v>
      </c>
      <c r="D31" s="223">
        <v>0.625</v>
      </c>
      <c r="E31" s="223">
        <v>0.63</v>
      </c>
      <c r="F31" s="227"/>
      <c r="G31" s="225" t="s">
        <v>555</v>
      </c>
      <c r="H31" s="226"/>
    </row>
    <row r="32" spans="1:8" s="218" customFormat="1" ht="20.100000000000001" customHeight="1" x14ac:dyDescent="0.25">
      <c r="A32" s="220">
        <v>27</v>
      </c>
      <c r="B32" s="228" t="s">
        <v>556</v>
      </c>
      <c r="C32" s="222" t="s">
        <v>513</v>
      </c>
      <c r="D32" s="223">
        <v>0.45</v>
      </c>
      <c r="E32" s="222">
        <v>0.45</v>
      </c>
      <c r="F32" s="227"/>
      <c r="G32" s="225" t="s">
        <v>557</v>
      </c>
      <c r="H32" s="226"/>
    </row>
    <row r="33" spans="1:8" s="218" customFormat="1" ht="20.100000000000001" customHeight="1" x14ac:dyDescent="0.25">
      <c r="A33" s="220">
        <v>28</v>
      </c>
      <c r="B33" s="228" t="s">
        <v>753</v>
      </c>
      <c r="C33" s="222" t="s">
        <v>513</v>
      </c>
      <c r="D33" s="223">
        <v>0.71</v>
      </c>
      <c r="E33" s="222">
        <v>0.71</v>
      </c>
      <c r="F33" s="227"/>
      <c r="G33" s="225" t="s">
        <v>558</v>
      </c>
      <c r="H33" s="226"/>
    </row>
    <row r="34" spans="1:8" s="218" customFormat="1" ht="20.100000000000001" customHeight="1" x14ac:dyDescent="0.25">
      <c r="A34" s="220">
        <v>29</v>
      </c>
      <c r="B34" s="228" t="s">
        <v>559</v>
      </c>
      <c r="C34" s="222" t="s">
        <v>513</v>
      </c>
      <c r="D34" s="223">
        <v>0.43</v>
      </c>
      <c r="E34" s="222">
        <v>0.43</v>
      </c>
      <c r="F34" s="227"/>
      <c r="G34" s="225" t="s">
        <v>560</v>
      </c>
      <c r="H34" s="226"/>
    </row>
    <row r="35" spans="1:8" s="218" customFormat="1" ht="20.100000000000001" customHeight="1" x14ac:dyDescent="0.25">
      <c r="A35" s="220">
        <v>30</v>
      </c>
      <c r="B35" s="228" t="s">
        <v>561</v>
      </c>
      <c r="C35" s="222" t="s">
        <v>513</v>
      </c>
      <c r="D35" s="223">
        <v>0.5</v>
      </c>
      <c r="F35" s="224">
        <v>0.5</v>
      </c>
      <c r="G35" s="225" t="s">
        <v>555</v>
      </c>
      <c r="H35" s="226"/>
    </row>
    <row r="36" spans="1:8" s="218" customFormat="1" ht="20.100000000000001" customHeight="1" x14ac:dyDescent="0.25">
      <c r="A36" s="220">
        <v>31</v>
      </c>
      <c r="B36" s="228" t="s">
        <v>562</v>
      </c>
      <c r="C36" s="222" t="s">
        <v>513</v>
      </c>
      <c r="D36" s="223">
        <v>0.7</v>
      </c>
      <c r="E36" s="224"/>
      <c r="F36" s="224">
        <v>0.7</v>
      </c>
      <c r="G36" s="225" t="s">
        <v>558</v>
      </c>
      <c r="H36" s="226"/>
    </row>
    <row r="37" spans="1:8" s="218" customFormat="1" ht="20.100000000000001" customHeight="1" x14ac:dyDescent="0.25">
      <c r="A37" s="220">
        <v>32</v>
      </c>
      <c r="B37" s="228" t="s">
        <v>563</v>
      </c>
      <c r="C37" s="222" t="s">
        <v>513</v>
      </c>
      <c r="D37" s="223">
        <v>1</v>
      </c>
      <c r="E37" s="224"/>
      <c r="F37" s="224">
        <v>1</v>
      </c>
      <c r="G37" s="225" t="s">
        <v>518</v>
      </c>
      <c r="H37" s="226"/>
    </row>
    <row r="38" spans="1:8" s="218" customFormat="1" ht="20.100000000000001" hidden="1" customHeight="1" x14ac:dyDescent="0.25">
      <c r="A38" s="220">
        <v>33</v>
      </c>
      <c r="B38" s="228" t="s">
        <v>564</v>
      </c>
      <c r="C38" s="222" t="s">
        <v>513</v>
      </c>
      <c r="D38" s="223"/>
      <c r="E38" s="224"/>
      <c r="F38" s="224">
        <v>0.5</v>
      </c>
      <c r="G38" s="225" t="s">
        <v>565</v>
      </c>
      <c r="H38" s="226"/>
    </row>
    <row r="39" spans="1:8" s="218" customFormat="1" ht="20.100000000000001" customHeight="1" thickBot="1" x14ac:dyDescent="0.3">
      <c r="A39" s="230"/>
      <c r="B39" s="231" t="s">
        <v>184</v>
      </c>
      <c r="C39" s="232"/>
      <c r="D39" s="319">
        <f>SUM(D6:D38)</f>
        <v>24.25</v>
      </c>
      <c r="E39" s="233">
        <f>SUM(E6:E38)</f>
        <v>21.929999999999996</v>
      </c>
      <c r="F39" s="233">
        <f>SUM(F6:F38)</f>
        <v>2.83</v>
      </c>
      <c r="G39" s="229"/>
      <c r="H39" s="234"/>
    </row>
    <row r="40" spans="1:8" ht="16.5" thickTop="1" x14ac:dyDescent="0.25">
      <c r="A40" s="235"/>
      <c r="B40" s="149"/>
      <c r="C40" s="149"/>
      <c r="D40" s="149"/>
      <c r="E40" s="149"/>
      <c r="F40" s="149"/>
      <c r="G40" s="149"/>
      <c r="H40" s="149"/>
    </row>
    <row r="41" spans="1:8" ht="18.75" x14ac:dyDescent="0.3">
      <c r="A41" s="216"/>
      <c r="B41" s="148"/>
      <c r="C41" s="236"/>
      <c r="D41" s="236"/>
      <c r="E41" s="395"/>
      <c r="F41" s="395"/>
      <c r="G41" s="395"/>
      <c r="H41" s="395"/>
    </row>
    <row r="42" spans="1:8" ht="18.75" x14ac:dyDescent="0.3">
      <c r="A42" s="216"/>
      <c r="B42" s="216"/>
      <c r="C42" s="236"/>
      <c r="D42" s="236"/>
      <c r="E42" s="395"/>
      <c r="F42" s="395"/>
      <c r="G42" s="395"/>
      <c r="H42" s="395"/>
    </row>
    <row r="43" spans="1:8" ht="18.75" x14ac:dyDescent="0.3">
      <c r="A43" s="216"/>
      <c r="B43" s="216"/>
      <c r="C43" s="236"/>
      <c r="D43" s="236"/>
      <c r="E43" s="395"/>
      <c r="F43" s="395"/>
      <c r="G43" s="395"/>
      <c r="H43" s="395"/>
    </row>
    <row r="44" spans="1:8" ht="18.75" x14ac:dyDescent="0.3">
      <c r="A44" s="216"/>
      <c r="B44" s="216"/>
      <c r="C44" s="236"/>
      <c r="D44" s="236"/>
      <c r="E44" s="236"/>
      <c r="F44" s="236"/>
      <c r="G44" s="236"/>
      <c r="H44" s="236"/>
    </row>
    <row r="45" spans="1:8" ht="18.75" x14ac:dyDescent="0.3">
      <c r="A45" s="216"/>
      <c r="B45" s="216"/>
      <c r="C45" s="236"/>
      <c r="D45" s="236"/>
      <c r="E45" s="236"/>
      <c r="F45" s="236"/>
      <c r="G45" s="236"/>
      <c r="H45" s="236"/>
    </row>
    <row r="46" spans="1:8" ht="18.75" x14ac:dyDescent="0.3">
      <c r="A46" s="216"/>
      <c r="B46" s="148"/>
      <c r="C46" s="236"/>
      <c r="D46" s="236"/>
      <c r="E46" s="236"/>
      <c r="F46" s="216"/>
      <c r="G46" s="216"/>
      <c r="H46" s="216"/>
    </row>
    <row r="47" spans="1:8" ht="18.75" x14ac:dyDescent="0.3">
      <c r="E47" s="395"/>
      <c r="F47" s="395"/>
      <c r="G47" s="395"/>
      <c r="H47" s="395"/>
    </row>
  </sheetData>
  <mergeCells count="12">
    <mergeCell ref="E41:H41"/>
    <mergeCell ref="E42:H42"/>
    <mergeCell ref="E43:H43"/>
    <mergeCell ref="E47:H47"/>
    <mergeCell ref="G4:G5"/>
    <mergeCell ref="A2:H2"/>
    <mergeCell ref="A4:A5"/>
    <mergeCell ref="B4:B5"/>
    <mergeCell ref="C4:C5"/>
    <mergeCell ref="D4:D5"/>
    <mergeCell ref="E4:F4"/>
    <mergeCell ref="H4:H5"/>
  </mergeCells>
  <pageMargins left="0.5" right="0.5" top="0.75" bottom="0.75" header="0.5" footer="0.5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14A55-B659-474A-85DE-32B994C2521C}">
  <sheetPr>
    <tabColor rgb="FF0070C0"/>
  </sheetPr>
  <dimension ref="A1:Q23"/>
  <sheetViews>
    <sheetView showZeros="0" tabSelected="1" topLeftCell="E1" zoomScale="130" zoomScaleNormal="130" workbookViewId="0">
      <selection activeCell="Q5" sqref="Q5"/>
    </sheetView>
  </sheetViews>
  <sheetFormatPr defaultColWidth="9.140625" defaultRowHeight="15.75" x14ac:dyDescent="0.25"/>
  <cols>
    <col min="1" max="1" width="4.5703125" style="259" hidden="1" customWidth="1"/>
    <col min="2" max="2" width="33.7109375" style="259" hidden="1" customWidth="1"/>
    <col min="3" max="3" width="5.7109375" style="259" hidden="1" customWidth="1"/>
    <col min="4" max="4" width="12.7109375" style="259" hidden="1" customWidth="1"/>
    <col min="5" max="5" width="5" style="259" customWidth="1"/>
    <col min="6" max="6" width="38" style="259" customWidth="1"/>
    <col min="7" max="7" width="6.5703125" style="259" customWidth="1"/>
    <col min="8" max="8" width="11.7109375" style="259" customWidth="1"/>
    <col min="9" max="9" width="12.85546875" style="259" hidden="1" customWidth="1"/>
    <col min="10" max="10" width="10.42578125" style="259" hidden="1" customWidth="1"/>
    <col min="11" max="12" width="12.85546875" style="259" customWidth="1"/>
    <col min="13" max="13" width="17.7109375" style="259" bestFit="1" customWidth="1"/>
    <col min="14" max="14" width="19.140625" style="259" hidden="1" customWidth="1"/>
    <col min="15" max="15" width="15.28515625" style="259" customWidth="1"/>
    <col min="16" max="16" width="9.140625" style="259"/>
    <col min="17" max="17" width="18.42578125" style="259" bestFit="1" customWidth="1"/>
    <col min="18" max="256" width="9.140625" style="259"/>
    <col min="257" max="260" width="0" style="259" hidden="1" customWidth="1"/>
    <col min="261" max="261" width="5" style="259" customWidth="1"/>
    <col min="262" max="262" width="38" style="259" customWidth="1"/>
    <col min="263" max="263" width="6.5703125" style="259" customWidth="1"/>
    <col min="264" max="264" width="11.7109375" style="259" customWidth="1"/>
    <col min="265" max="265" width="12.85546875" style="259" customWidth="1"/>
    <col min="266" max="266" width="10.42578125" style="259" customWidth="1"/>
    <col min="267" max="268" width="12.85546875" style="259" customWidth="1"/>
    <col min="269" max="269" width="17.7109375" style="259" bestFit="1" customWidth="1"/>
    <col min="270" max="270" width="0" style="259" hidden="1" customWidth="1"/>
    <col min="271" max="271" width="15.28515625" style="259" customWidth="1"/>
    <col min="272" max="272" width="9.140625" style="259"/>
    <col min="273" max="273" width="18.42578125" style="259" bestFit="1" customWidth="1"/>
    <col min="274" max="512" width="9.140625" style="259"/>
    <col min="513" max="516" width="0" style="259" hidden="1" customWidth="1"/>
    <col min="517" max="517" width="5" style="259" customWidth="1"/>
    <col min="518" max="518" width="38" style="259" customWidth="1"/>
    <col min="519" max="519" width="6.5703125" style="259" customWidth="1"/>
    <col min="520" max="520" width="11.7109375" style="259" customWidth="1"/>
    <col min="521" max="521" width="12.85546875" style="259" customWidth="1"/>
    <col min="522" max="522" width="10.42578125" style="259" customWidth="1"/>
    <col min="523" max="524" width="12.85546875" style="259" customWidth="1"/>
    <col min="525" max="525" width="17.7109375" style="259" bestFit="1" customWidth="1"/>
    <col min="526" max="526" width="0" style="259" hidden="1" customWidth="1"/>
    <col min="527" max="527" width="15.28515625" style="259" customWidth="1"/>
    <col min="528" max="528" width="9.140625" style="259"/>
    <col min="529" max="529" width="18.42578125" style="259" bestFit="1" customWidth="1"/>
    <col min="530" max="768" width="9.140625" style="259"/>
    <col min="769" max="772" width="0" style="259" hidden="1" customWidth="1"/>
    <col min="773" max="773" width="5" style="259" customWidth="1"/>
    <col min="774" max="774" width="38" style="259" customWidth="1"/>
    <col min="775" max="775" width="6.5703125" style="259" customWidth="1"/>
    <col min="776" max="776" width="11.7109375" style="259" customWidth="1"/>
    <col min="777" max="777" width="12.85546875" style="259" customWidth="1"/>
    <col min="778" max="778" width="10.42578125" style="259" customWidth="1"/>
    <col min="779" max="780" width="12.85546875" style="259" customWidth="1"/>
    <col min="781" max="781" width="17.7109375" style="259" bestFit="1" customWidth="1"/>
    <col min="782" max="782" width="0" style="259" hidden="1" customWidth="1"/>
    <col min="783" max="783" width="15.28515625" style="259" customWidth="1"/>
    <col min="784" max="784" width="9.140625" style="259"/>
    <col min="785" max="785" width="18.42578125" style="259" bestFit="1" customWidth="1"/>
    <col min="786" max="1024" width="9.140625" style="259"/>
    <col min="1025" max="1028" width="0" style="259" hidden="1" customWidth="1"/>
    <col min="1029" max="1029" width="5" style="259" customWidth="1"/>
    <col min="1030" max="1030" width="38" style="259" customWidth="1"/>
    <col min="1031" max="1031" width="6.5703125" style="259" customWidth="1"/>
    <col min="1032" max="1032" width="11.7109375" style="259" customWidth="1"/>
    <col min="1033" max="1033" width="12.85546875" style="259" customWidth="1"/>
    <col min="1034" max="1034" width="10.42578125" style="259" customWidth="1"/>
    <col min="1035" max="1036" width="12.85546875" style="259" customWidth="1"/>
    <col min="1037" max="1037" width="17.7109375" style="259" bestFit="1" customWidth="1"/>
    <col min="1038" max="1038" width="0" style="259" hidden="1" customWidth="1"/>
    <col min="1039" max="1039" width="15.28515625" style="259" customWidth="1"/>
    <col min="1040" max="1040" width="9.140625" style="259"/>
    <col min="1041" max="1041" width="18.42578125" style="259" bestFit="1" customWidth="1"/>
    <col min="1042" max="1280" width="9.140625" style="259"/>
    <col min="1281" max="1284" width="0" style="259" hidden="1" customWidth="1"/>
    <col min="1285" max="1285" width="5" style="259" customWidth="1"/>
    <col min="1286" max="1286" width="38" style="259" customWidth="1"/>
    <col min="1287" max="1287" width="6.5703125" style="259" customWidth="1"/>
    <col min="1288" max="1288" width="11.7109375" style="259" customWidth="1"/>
    <col min="1289" max="1289" width="12.85546875" style="259" customWidth="1"/>
    <col min="1290" max="1290" width="10.42578125" style="259" customWidth="1"/>
    <col min="1291" max="1292" width="12.85546875" style="259" customWidth="1"/>
    <col min="1293" max="1293" width="17.7109375" style="259" bestFit="1" customWidth="1"/>
    <col min="1294" max="1294" width="0" style="259" hidden="1" customWidth="1"/>
    <col min="1295" max="1295" width="15.28515625" style="259" customWidth="1"/>
    <col min="1296" max="1296" width="9.140625" style="259"/>
    <col min="1297" max="1297" width="18.42578125" style="259" bestFit="1" customWidth="1"/>
    <col min="1298" max="1536" width="9.140625" style="259"/>
    <col min="1537" max="1540" width="0" style="259" hidden="1" customWidth="1"/>
    <col min="1541" max="1541" width="5" style="259" customWidth="1"/>
    <col min="1542" max="1542" width="38" style="259" customWidth="1"/>
    <col min="1543" max="1543" width="6.5703125" style="259" customWidth="1"/>
    <col min="1544" max="1544" width="11.7109375" style="259" customWidth="1"/>
    <col min="1545" max="1545" width="12.85546875" style="259" customWidth="1"/>
    <col min="1546" max="1546" width="10.42578125" style="259" customWidth="1"/>
    <col min="1547" max="1548" width="12.85546875" style="259" customWidth="1"/>
    <col min="1549" max="1549" width="17.7109375" style="259" bestFit="1" customWidth="1"/>
    <col min="1550" max="1550" width="0" style="259" hidden="1" customWidth="1"/>
    <col min="1551" max="1551" width="15.28515625" style="259" customWidth="1"/>
    <col min="1552" max="1552" width="9.140625" style="259"/>
    <col min="1553" max="1553" width="18.42578125" style="259" bestFit="1" customWidth="1"/>
    <col min="1554" max="1792" width="9.140625" style="259"/>
    <col min="1793" max="1796" width="0" style="259" hidden="1" customWidth="1"/>
    <col min="1797" max="1797" width="5" style="259" customWidth="1"/>
    <col min="1798" max="1798" width="38" style="259" customWidth="1"/>
    <col min="1799" max="1799" width="6.5703125" style="259" customWidth="1"/>
    <col min="1800" max="1800" width="11.7109375" style="259" customWidth="1"/>
    <col min="1801" max="1801" width="12.85546875" style="259" customWidth="1"/>
    <col min="1802" max="1802" width="10.42578125" style="259" customWidth="1"/>
    <col min="1803" max="1804" width="12.85546875" style="259" customWidth="1"/>
    <col min="1805" max="1805" width="17.7109375" style="259" bestFit="1" customWidth="1"/>
    <col min="1806" max="1806" width="0" style="259" hidden="1" customWidth="1"/>
    <col min="1807" max="1807" width="15.28515625" style="259" customWidth="1"/>
    <col min="1808" max="1808" width="9.140625" style="259"/>
    <col min="1809" max="1809" width="18.42578125" style="259" bestFit="1" customWidth="1"/>
    <col min="1810" max="2048" width="9.140625" style="259"/>
    <col min="2049" max="2052" width="0" style="259" hidden="1" customWidth="1"/>
    <col min="2053" max="2053" width="5" style="259" customWidth="1"/>
    <col min="2054" max="2054" width="38" style="259" customWidth="1"/>
    <col min="2055" max="2055" width="6.5703125" style="259" customWidth="1"/>
    <col min="2056" max="2056" width="11.7109375" style="259" customWidth="1"/>
    <col min="2057" max="2057" width="12.85546875" style="259" customWidth="1"/>
    <col min="2058" max="2058" width="10.42578125" style="259" customWidth="1"/>
    <col min="2059" max="2060" width="12.85546875" style="259" customWidth="1"/>
    <col min="2061" max="2061" width="17.7109375" style="259" bestFit="1" customWidth="1"/>
    <col min="2062" max="2062" width="0" style="259" hidden="1" customWidth="1"/>
    <col min="2063" max="2063" width="15.28515625" style="259" customWidth="1"/>
    <col min="2064" max="2064" width="9.140625" style="259"/>
    <col min="2065" max="2065" width="18.42578125" style="259" bestFit="1" customWidth="1"/>
    <col min="2066" max="2304" width="9.140625" style="259"/>
    <col min="2305" max="2308" width="0" style="259" hidden="1" customWidth="1"/>
    <col min="2309" max="2309" width="5" style="259" customWidth="1"/>
    <col min="2310" max="2310" width="38" style="259" customWidth="1"/>
    <col min="2311" max="2311" width="6.5703125" style="259" customWidth="1"/>
    <col min="2312" max="2312" width="11.7109375" style="259" customWidth="1"/>
    <col min="2313" max="2313" width="12.85546875" style="259" customWidth="1"/>
    <col min="2314" max="2314" width="10.42578125" style="259" customWidth="1"/>
    <col min="2315" max="2316" width="12.85546875" style="259" customWidth="1"/>
    <col min="2317" max="2317" width="17.7109375" style="259" bestFit="1" customWidth="1"/>
    <col min="2318" max="2318" width="0" style="259" hidden="1" customWidth="1"/>
    <col min="2319" max="2319" width="15.28515625" style="259" customWidth="1"/>
    <col min="2320" max="2320" width="9.140625" style="259"/>
    <col min="2321" max="2321" width="18.42578125" style="259" bestFit="1" customWidth="1"/>
    <col min="2322" max="2560" width="9.140625" style="259"/>
    <col min="2561" max="2564" width="0" style="259" hidden="1" customWidth="1"/>
    <col min="2565" max="2565" width="5" style="259" customWidth="1"/>
    <col min="2566" max="2566" width="38" style="259" customWidth="1"/>
    <col min="2567" max="2567" width="6.5703125" style="259" customWidth="1"/>
    <col min="2568" max="2568" width="11.7109375" style="259" customWidth="1"/>
    <col min="2569" max="2569" width="12.85546875" style="259" customWidth="1"/>
    <col min="2570" max="2570" width="10.42578125" style="259" customWidth="1"/>
    <col min="2571" max="2572" width="12.85546875" style="259" customWidth="1"/>
    <col min="2573" max="2573" width="17.7109375" style="259" bestFit="1" customWidth="1"/>
    <col min="2574" max="2574" width="0" style="259" hidden="1" customWidth="1"/>
    <col min="2575" max="2575" width="15.28515625" style="259" customWidth="1"/>
    <col min="2576" max="2576" width="9.140625" style="259"/>
    <col min="2577" max="2577" width="18.42578125" style="259" bestFit="1" customWidth="1"/>
    <col min="2578" max="2816" width="9.140625" style="259"/>
    <col min="2817" max="2820" width="0" style="259" hidden="1" customWidth="1"/>
    <col min="2821" max="2821" width="5" style="259" customWidth="1"/>
    <col min="2822" max="2822" width="38" style="259" customWidth="1"/>
    <col min="2823" max="2823" width="6.5703125" style="259" customWidth="1"/>
    <col min="2824" max="2824" width="11.7109375" style="259" customWidth="1"/>
    <col min="2825" max="2825" width="12.85546875" style="259" customWidth="1"/>
    <col min="2826" max="2826" width="10.42578125" style="259" customWidth="1"/>
    <col min="2827" max="2828" width="12.85546875" style="259" customWidth="1"/>
    <col min="2829" max="2829" width="17.7109375" style="259" bestFit="1" customWidth="1"/>
    <col min="2830" max="2830" width="0" style="259" hidden="1" customWidth="1"/>
    <col min="2831" max="2831" width="15.28515625" style="259" customWidth="1"/>
    <col min="2832" max="2832" width="9.140625" style="259"/>
    <col min="2833" max="2833" width="18.42578125" style="259" bestFit="1" customWidth="1"/>
    <col min="2834" max="3072" width="9.140625" style="259"/>
    <col min="3073" max="3076" width="0" style="259" hidden="1" customWidth="1"/>
    <col min="3077" max="3077" width="5" style="259" customWidth="1"/>
    <col min="3078" max="3078" width="38" style="259" customWidth="1"/>
    <col min="3079" max="3079" width="6.5703125" style="259" customWidth="1"/>
    <col min="3080" max="3080" width="11.7109375" style="259" customWidth="1"/>
    <col min="3081" max="3081" width="12.85546875" style="259" customWidth="1"/>
    <col min="3082" max="3082" width="10.42578125" style="259" customWidth="1"/>
    <col min="3083" max="3084" width="12.85546875" style="259" customWidth="1"/>
    <col min="3085" max="3085" width="17.7109375" style="259" bestFit="1" customWidth="1"/>
    <col min="3086" max="3086" width="0" style="259" hidden="1" customWidth="1"/>
    <col min="3087" max="3087" width="15.28515625" style="259" customWidth="1"/>
    <col min="3088" max="3088" width="9.140625" style="259"/>
    <col min="3089" max="3089" width="18.42578125" style="259" bestFit="1" customWidth="1"/>
    <col min="3090" max="3328" width="9.140625" style="259"/>
    <col min="3329" max="3332" width="0" style="259" hidden="1" customWidth="1"/>
    <col min="3333" max="3333" width="5" style="259" customWidth="1"/>
    <col min="3334" max="3334" width="38" style="259" customWidth="1"/>
    <col min="3335" max="3335" width="6.5703125" style="259" customWidth="1"/>
    <col min="3336" max="3336" width="11.7109375" style="259" customWidth="1"/>
    <col min="3337" max="3337" width="12.85546875" style="259" customWidth="1"/>
    <col min="3338" max="3338" width="10.42578125" style="259" customWidth="1"/>
    <col min="3339" max="3340" width="12.85546875" style="259" customWidth="1"/>
    <col min="3341" max="3341" width="17.7109375" style="259" bestFit="1" customWidth="1"/>
    <col min="3342" max="3342" width="0" style="259" hidden="1" customWidth="1"/>
    <col min="3343" max="3343" width="15.28515625" style="259" customWidth="1"/>
    <col min="3344" max="3344" width="9.140625" style="259"/>
    <col min="3345" max="3345" width="18.42578125" style="259" bestFit="1" customWidth="1"/>
    <col min="3346" max="3584" width="9.140625" style="259"/>
    <col min="3585" max="3588" width="0" style="259" hidden="1" customWidth="1"/>
    <col min="3589" max="3589" width="5" style="259" customWidth="1"/>
    <col min="3590" max="3590" width="38" style="259" customWidth="1"/>
    <col min="3591" max="3591" width="6.5703125" style="259" customWidth="1"/>
    <col min="3592" max="3592" width="11.7109375" style="259" customWidth="1"/>
    <col min="3593" max="3593" width="12.85546875" style="259" customWidth="1"/>
    <col min="3594" max="3594" width="10.42578125" style="259" customWidth="1"/>
    <col min="3595" max="3596" width="12.85546875" style="259" customWidth="1"/>
    <col min="3597" max="3597" width="17.7109375" style="259" bestFit="1" customWidth="1"/>
    <col min="3598" max="3598" width="0" style="259" hidden="1" customWidth="1"/>
    <col min="3599" max="3599" width="15.28515625" style="259" customWidth="1"/>
    <col min="3600" max="3600" width="9.140625" style="259"/>
    <col min="3601" max="3601" width="18.42578125" style="259" bestFit="1" customWidth="1"/>
    <col min="3602" max="3840" width="9.140625" style="259"/>
    <col min="3841" max="3844" width="0" style="259" hidden="1" customWidth="1"/>
    <col min="3845" max="3845" width="5" style="259" customWidth="1"/>
    <col min="3846" max="3846" width="38" style="259" customWidth="1"/>
    <col min="3847" max="3847" width="6.5703125" style="259" customWidth="1"/>
    <col min="3848" max="3848" width="11.7109375" style="259" customWidth="1"/>
    <col min="3849" max="3849" width="12.85546875" style="259" customWidth="1"/>
    <col min="3850" max="3850" width="10.42578125" style="259" customWidth="1"/>
    <col min="3851" max="3852" width="12.85546875" style="259" customWidth="1"/>
    <col min="3853" max="3853" width="17.7109375" style="259" bestFit="1" customWidth="1"/>
    <col min="3854" max="3854" width="0" style="259" hidden="1" customWidth="1"/>
    <col min="3855" max="3855" width="15.28515625" style="259" customWidth="1"/>
    <col min="3856" max="3856" width="9.140625" style="259"/>
    <col min="3857" max="3857" width="18.42578125" style="259" bestFit="1" customWidth="1"/>
    <col min="3858" max="4096" width="9.140625" style="259"/>
    <col min="4097" max="4100" width="0" style="259" hidden="1" customWidth="1"/>
    <col min="4101" max="4101" width="5" style="259" customWidth="1"/>
    <col min="4102" max="4102" width="38" style="259" customWidth="1"/>
    <col min="4103" max="4103" width="6.5703125" style="259" customWidth="1"/>
    <col min="4104" max="4104" width="11.7109375" style="259" customWidth="1"/>
    <col min="4105" max="4105" width="12.85546875" style="259" customWidth="1"/>
    <col min="4106" max="4106" width="10.42578125" style="259" customWidth="1"/>
    <col min="4107" max="4108" width="12.85546875" style="259" customWidth="1"/>
    <col min="4109" max="4109" width="17.7109375" style="259" bestFit="1" customWidth="1"/>
    <col min="4110" max="4110" width="0" style="259" hidden="1" customWidth="1"/>
    <col min="4111" max="4111" width="15.28515625" style="259" customWidth="1"/>
    <col min="4112" max="4112" width="9.140625" style="259"/>
    <col min="4113" max="4113" width="18.42578125" style="259" bestFit="1" customWidth="1"/>
    <col min="4114" max="4352" width="9.140625" style="259"/>
    <col min="4353" max="4356" width="0" style="259" hidden="1" customWidth="1"/>
    <col min="4357" max="4357" width="5" style="259" customWidth="1"/>
    <col min="4358" max="4358" width="38" style="259" customWidth="1"/>
    <col min="4359" max="4359" width="6.5703125" style="259" customWidth="1"/>
    <col min="4360" max="4360" width="11.7109375" style="259" customWidth="1"/>
    <col min="4361" max="4361" width="12.85546875" style="259" customWidth="1"/>
    <col min="4362" max="4362" width="10.42578125" style="259" customWidth="1"/>
    <col min="4363" max="4364" width="12.85546875" style="259" customWidth="1"/>
    <col min="4365" max="4365" width="17.7109375" style="259" bestFit="1" customWidth="1"/>
    <col min="4366" max="4366" width="0" style="259" hidden="1" customWidth="1"/>
    <col min="4367" max="4367" width="15.28515625" style="259" customWidth="1"/>
    <col min="4368" max="4368" width="9.140625" style="259"/>
    <col min="4369" max="4369" width="18.42578125" style="259" bestFit="1" customWidth="1"/>
    <col min="4370" max="4608" width="9.140625" style="259"/>
    <col min="4609" max="4612" width="0" style="259" hidden="1" customWidth="1"/>
    <col min="4613" max="4613" width="5" style="259" customWidth="1"/>
    <col min="4614" max="4614" width="38" style="259" customWidth="1"/>
    <col min="4615" max="4615" width="6.5703125" style="259" customWidth="1"/>
    <col min="4616" max="4616" width="11.7109375" style="259" customWidth="1"/>
    <col min="4617" max="4617" width="12.85546875" style="259" customWidth="1"/>
    <col min="4618" max="4618" width="10.42578125" style="259" customWidth="1"/>
    <col min="4619" max="4620" width="12.85546875" style="259" customWidth="1"/>
    <col min="4621" max="4621" width="17.7109375" style="259" bestFit="1" customWidth="1"/>
    <col min="4622" max="4622" width="0" style="259" hidden="1" customWidth="1"/>
    <col min="4623" max="4623" width="15.28515625" style="259" customWidth="1"/>
    <col min="4624" max="4624" width="9.140625" style="259"/>
    <col min="4625" max="4625" width="18.42578125" style="259" bestFit="1" customWidth="1"/>
    <col min="4626" max="4864" width="9.140625" style="259"/>
    <col min="4865" max="4868" width="0" style="259" hidden="1" customWidth="1"/>
    <col min="4869" max="4869" width="5" style="259" customWidth="1"/>
    <col min="4870" max="4870" width="38" style="259" customWidth="1"/>
    <col min="4871" max="4871" width="6.5703125" style="259" customWidth="1"/>
    <col min="4872" max="4872" width="11.7109375" style="259" customWidth="1"/>
    <col min="4873" max="4873" width="12.85546875" style="259" customWidth="1"/>
    <col min="4874" max="4874" width="10.42578125" style="259" customWidth="1"/>
    <col min="4875" max="4876" width="12.85546875" style="259" customWidth="1"/>
    <col min="4877" max="4877" width="17.7109375" style="259" bestFit="1" customWidth="1"/>
    <col min="4878" max="4878" width="0" style="259" hidden="1" customWidth="1"/>
    <col min="4879" max="4879" width="15.28515625" style="259" customWidth="1"/>
    <col min="4880" max="4880" width="9.140625" style="259"/>
    <col min="4881" max="4881" width="18.42578125" style="259" bestFit="1" customWidth="1"/>
    <col min="4882" max="5120" width="9.140625" style="259"/>
    <col min="5121" max="5124" width="0" style="259" hidden="1" customWidth="1"/>
    <col min="5125" max="5125" width="5" style="259" customWidth="1"/>
    <col min="5126" max="5126" width="38" style="259" customWidth="1"/>
    <col min="5127" max="5127" width="6.5703125" style="259" customWidth="1"/>
    <col min="5128" max="5128" width="11.7109375" style="259" customWidth="1"/>
    <col min="5129" max="5129" width="12.85546875" style="259" customWidth="1"/>
    <col min="5130" max="5130" width="10.42578125" style="259" customWidth="1"/>
    <col min="5131" max="5132" width="12.85546875" style="259" customWidth="1"/>
    <col min="5133" max="5133" width="17.7109375" style="259" bestFit="1" customWidth="1"/>
    <col min="5134" max="5134" width="0" style="259" hidden="1" customWidth="1"/>
    <col min="5135" max="5135" width="15.28515625" style="259" customWidth="1"/>
    <col min="5136" max="5136" width="9.140625" style="259"/>
    <col min="5137" max="5137" width="18.42578125" style="259" bestFit="1" customWidth="1"/>
    <col min="5138" max="5376" width="9.140625" style="259"/>
    <col min="5377" max="5380" width="0" style="259" hidden="1" customWidth="1"/>
    <col min="5381" max="5381" width="5" style="259" customWidth="1"/>
    <col min="5382" max="5382" width="38" style="259" customWidth="1"/>
    <col min="5383" max="5383" width="6.5703125" style="259" customWidth="1"/>
    <col min="5384" max="5384" width="11.7109375" style="259" customWidth="1"/>
    <col min="5385" max="5385" width="12.85546875" style="259" customWidth="1"/>
    <col min="5386" max="5386" width="10.42578125" style="259" customWidth="1"/>
    <col min="5387" max="5388" width="12.85546875" style="259" customWidth="1"/>
    <col min="5389" max="5389" width="17.7109375" style="259" bestFit="1" customWidth="1"/>
    <col min="5390" max="5390" width="0" style="259" hidden="1" customWidth="1"/>
    <col min="5391" max="5391" width="15.28515625" style="259" customWidth="1"/>
    <col min="5392" max="5392" width="9.140625" style="259"/>
    <col min="5393" max="5393" width="18.42578125" style="259" bestFit="1" customWidth="1"/>
    <col min="5394" max="5632" width="9.140625" style="259"/>
    <col min="5633" max="5636" width="0" style="259" hidden="1" customWidth="1"/>
    <col min="5637" max="5637" width="5" style="259" customWidth="1"/>
    <col min="5638" max="5638" width="38" style="259" customWidth="1"/>
    <col min="5639" max="5639" width="6.5703125" style="259" customWidth="1"/>
    <col min="5640" max="5640" width="11.7109375" style="259" customWidth="1"/>
    <col min="5641" max="5641" width="12.85546875" style="259" customWidth="1"/>
    <col min="5642" max="5642" width="10.42578125" style="259" customWidth="1"/>
    <col min="5643" max="5644" width="12.85546875" style="259" customWidth="1"/>
    <col min="5645" max="5645" width="17.7109375" style="259" bestFit="1" customWidth="1"/>
    <col min="5646" max="5646" width="0" style="259" hidden="1" customWidth="1"/>
    <col min="5647" max="5647" width="15.28515625" style="259" customWidth="1"/>
    <col min="5648" max="5648" width="9.140625" style="259"/>
    <col min="5649" max="5649" width="18.42578125" style="259" bestFit="1" customWidth="1"/>
    <col min="5650" max="5888" width="9.140625" style="259"/>
    <col min="5889" max="5892" width="0" style="259" hidden="1" customWidth="1"/>
    <col min="5893" max="5893" width="5" style="259" customWidth="1"/>
    <col min="5894" max="5894" width="38" style="259" customWidth="1"/>
    <col min="5895" max="5895" width="6.5703125" style="259" customWidth="1"/>
    <col min="5896" max="5896" width="11.7109375" style="259" customWidth="1"/>
    <col min="5897" max="5897" width="12.85546875" style="259" customWidth="1"/>
    <col min="5898" max="5898" width="10.42578125" style="259" customWidth="1"/>
    <col min="5899" max="5900" width="12.85546875" style="259" customWidth="1"/>
    <col min="5901" max="5901" width="17.7109375" style="259" bestFit="1" customWidth="1"/>
    <col min="5902" max="5902" width="0" style="259" hidden="1" customWidth="1"/>
    <col min="5903" max="5903" width="15.28515625" style="259" customWidth="1"/>
    <col min="5904" max="5904" width="9.140625" style="259"/>
    <col min="5905" max="5905" width="18.42578125" style="259" bestFit="1" customWidth="1"/>
    <col min="5906" max="6144" width="9.140625" style="259"/>
    <col min="6145" max="6148" width="0" style="259" hidden="1" customWidth="1"/>
    <col min="6149" max="6149" width="5" style="259" customWidth="1"/>
    <col min="6150" max="6150" width="38" style="259" customWidth="1"/>
    <col min="6151" max="6151" width="6.5703125" style="259" customWidth="1"/>
    <col min="6152" max="6152" width="11.7109375" style="259" customWidth="1"/>
    <col min="6153" max="6153" width="12.85546875" style="259" customWidth="1"/>
    <col min="6154" max="6154" width="10.42578125" style="259" customWidth="1"/>
    <col min="6155" max="6156" width="12.85546875" style="259" customWidth="1"/>
    <col min="6157" max="6157" width="17.7109375" style="259" bestFit="1" customWidth="1"/>
    <col min="6158" max="6158" width="0" style="259" hidden="1" customWidth="1"/>
    <col min="6159" max="6159" width="15.28515625" style="259" customWidth="1"/>
    <col min="6160" max="6160" width="9.140625" style="259"/>
    <col min="6161" max="6161" width="18.42578125" style="259" bestFit="1" customWidth="1"/>
    <col min="6162" max="6400" width="9.140625" style="259"/>
    <col min="6401" max="6404" width="0" style="259" hidden="1" customWidth="1"/>
    <col min="6405" max="6405" width="5" style="259" customWidth="1"/>
    <col min="6406" max="6406" width="38" style="259" customWidth="1"/>
    <col min="6407" max="6407" width="6.5703125" style="259" customWidth="1"/>
    <col min="6408" max="6408" width="11.7109375" style="259" customWidth="1"/>
    <col min="6409" max="6409" width="12.85546875" style="259" customWidth="1"/>
    <col min="6410" max="6410" width="10.42578125" style="259" customWidth="1"/>
    <col min="6411" max="6412" width="12.85546875" style="259" customWidth="1"/>
    <col min="6413" max="6413" width="17.7109375" style="259" bestFit="1" customWidth="1"/>
    <col min="6414" max="6414" width="0" style="259" hidden="1" customWidth="1"/>
    <col min="6415" max="6415" width="15.28515625" style="259" customWidth="1"/>
    <col min="6416" max="6416" width="9.140625" style="259"/>
    <col min="6417" max="6417" width="18.42578125" style="259" bestFit="1" customWidth="1"/>
    <col min="6418" max="6656" width="9.140625" style="259"/>
    <col min="6657" max="6660" width="0" style="259" hidden="1" customWidth="1"/>
    <col min="6661" max="6661" width="5" style="259" customWidth="1"/>
    <col min="6662" max="6662" width="38" style="259" customWidth="1"/>
    <col min="6663" max="6663" width="6.5703125" style="259" customWidth="1"/>
    <col min="6664" max="6664" width="11.7109375" style="259" customWidth="1"/>
    <col min="6665" max="6665" width="12.85546875" style="259" customWidth="1"/>
    <col min="6666" max="6666" width="10.42578125" style="259" customWidth="1"/>
    <col min="6667" max="6668" width="12.85546875" style="259" customWidth="1"/>
    <col min="6669" max="6669" width="17.7109375" style="259" bestFit="1" customWidth="1"/>
    <col min="6670" max="6670" width="0" style="259" hidden="1" customWidth="1"/>
    <col min="6671" max="6671" width="15.28515625" style="259" customWidth="1"/>
    <col min="6672" max="6672" width="9.140625" style="259"/>
    <col min="6673" max="6673" width="18.42578125" style="259" bestFit="1" customWidth="1"/>
    <col min="6674" max="6912" width="9.140625" style="259"/>
    <col min="6913" max="6916" width="0" style="259" hidden="1" customWidth="1"/>
    <col min="6917" max="6917" width="5" style="259" customWidth="1"/>
    <col min="6918" max="6918" width="38" style="259" customWidth="1"/>
    <col min="6919" max="6919" width="6.5703125" style="259" customWidth="1"/>
    <col min="6920" max="6920" width="11.7109375" style="259" customWidth="1"/>
    <col min="6921" max="6921" width="12.85546875" style="259" customWidth="1"/>
    <col min="6922" max="6922" width="10.42578125" style="259" customWidth="1"/>
    <col min="6923" max="6924" width="12.85546875" style="259" customWidth="1"/>
    <col min="6925" max="6925" width="17.7109375" style="259" bestFit="1" customWidth="1"/>
    <col min="6926" max="6926" width="0" style="259" hidden="1" customWidth="1"/>
    <col min="6927" max="6927" width="15.28515625" style="259" customWidth="1"/>
    <col min="6928" max="6928" width="9.140625" style="259"/>
    <col min="6929" max="6929" width="18.42578125" style="259" bestFit="1" customWidth="1"/>
    <col min="6930" max="7168" width="9.140625" style="259"/>
    <col min="7169" max="7172" width="0" style="259" hidden="1" customWidth="1"/>
    <col min="7173" max="7173" width="5" style="259" customWidth="1"/>
    <col min="7174" max="7174" width="38" style="259" customWidth="1"/>
    <col min="7175" max="7175" width="6.5703125" style="259" customWidth="1"/>
    <col min="7176" max="7176" width="11.7109375" style="259" customWidth="1"/>
    <col min="7177" max="7177" width="12.85546875" style="259" customWidth="1"/>
    <col min="7178" max="7178" width="10.42578125" style="259" customWidth="1"/>
    <col min="7179" max="7180" width="12.85546875" style="259" customWidth="1"/>
    <col min="7181" max="7181" width="17.7109375" style="259" bestFit="1" customWidth="1"/>
    <col min="7182" max="7182" width="0" style="259" hidden="1" customWidth="1"/>
    <col min="7183" max="7183" width="15.28515625" style="259" customWidth="1"/>
    <col min="7184" max="7184" width="9.140625" style="259"/>
    <col min="7185" max="7185" width="18.42578125" style="259" bestFit="1" customWidth="1"/>
    <col min="7186" max="7424" width="9.140625" style="259"/>
    <col min="7425" max="7428" width="0" style="259" hidden="1" customWidth="1"/>
    <col min="7429" max="7429" width="5" style="259" customWidth="1"/>
    <col min="7430" max="7430" width="38" style="259" customWidth="1"/>
    <col min="7431" max="7431" width="6.5703125" style="259" customWidth="1"/>
    <col min="7432" max="7432" width="11.7109375" style="259" customWidth="1"/>
    <col min="7433" max="7433" width="12.85546875" style="259" customWidth="1"/>
    <col min="7434" max="7434" width="10.42578125" style="259" customWidth="1"/>
    <col min="7435" max="7436" width="12.85546875" style="259" customWidth="1"/>
    <col min="7437" max="7437" width="17.7109375" style="259" bestFit="1" customWidth="1"/>
    <col min="7438" max="7438" width="0" style="259" hidden="1" customWidth="1"/>
    <col min="7439" max="7439" width="15.28515625" style="259" customWidth="1"/>
    <col min="7440" max="7440" width="9.140625" style="259"/>
    <col min="7441" max="7441" width="18.42578125" style="259" bestFit="1" customWidth="1"/>
    <col min="7442" max="7680" width="9.140625" style="259"/>
    <col min="7681" max="7684" width="0" style="259" hidden="1" customWidth="1"/>
    <col min="7685" max="7685" width="5" style="259" customWidth="1"/>
    <col min="7686" max="7686" width="38" style="259" customWidth="1"/>
    <col min="7687" max="7687" width="6.5703125" style="259" customWidth="1"/>
    <col min="7688" max="7688" width="11.7109375" style="259" customWidth="1"/>
    <col min="7689" max="7689" width="12.85546875" style="259" customWidth="1"/>
    <col min="7690" max="7690" width="10.42578125" style="259" customWidth="1"/>
    <col min="7691" max="7692" width="12.85546875" style="259" customWidth="1"/>
    <col min="7693" max="7693" width="17.7109375" style="259" bestFit="1" customWidth="1"/>
    <col min="7694" max="7694" width="0" style="259" hidden="1" customWidth="1"/>
    <col min="7695" max="7695" width="15.28515625" style="259" customWidth="1"/>
    <col min="7696" max="7696" width="9.140625" style="259"/>
    <col min="7697" max="7697" width="18.42578125" style="259" bestFit="1" customWidth="1"/>
    <col min="7698" max="7936" width="9.140625" style="259"/>
    <col min="7937" max="7940" width="0" style="259" hidden="1" customWidth="1"/>
    <col min="7941" max="7941" width="5" style="259" customWidth="1"/>
    <col min="7942" max="7942" width="38" style="259" customWidth="1"/>
    <col min="7943" max="7943" width="6.5703125" style="259" customWidth="1"/>
    <col min="7944" max="7944" width="11.7109375" style="259" customWidth="1"/>
    <col min="7945" max="7945" width="12.85546875" style="259" customWidth="1"/>
    <col min="7946" max="7946" width="10.42578125" style="259" customWidth="1"/>
    <col min="7947" max="7948" width="12.85546875" style="259" customWidth="1"/>
    <col min="7949" max="7949" width="17.7109375" style="259" bestFit="1" customWidth="1"/>
    <col min="7950" max="7950" width="0" style="259" hidden="1" customWidth="1"/>
    <col min="7951" max="7951" width="15.28515625" style="259" customWidth="1"/>
    <col min="7952" max="7952" width="9.140625" style="259"/>
    <col min="7953" max="7953" width="18.42578125" style="259" bestFit="1" customWidth="1"/>
    <col min="7954" max="8192" width="9.140625" style="259"/>
    <col min="8193" max="8196" width="0" style="259" hidden="1" customWidth="1"/>
    <col min="8197" max="8197" width="5" style="259" customWidth="1"/>
    <col min="8198" max="8198" width="38" style="259" customWidth="1"/>
    <col min="8199" max="8199" width="6.5703125" style="259" customWidth="1"/>
    <col min="8200" max="8200" width="11.7109375" style="259" customWidth="1"/>
    <col min="8201" max="8201" width="12.85546875" style="259" customWidth="1"/>
    <col min="8202" max="8202" width="10.42578125" style="259" customWidth="1"/>
    <col min="8203" max="8204" width="12.85546875" style="259" customWidth="1"/>
    <col min="8205" max="8205" width="17.7109375" style="259" bestFit="1" customWidth="1"/>
    <col min="8206" max="8206" width="0" style="259" hidden="1" customWidth="1"/>
    <col min="8207" max="8207" width="15.28515625" style="259" customWidth="1"/>
    <col min="8208" max="8208" width="9.140625" style="259"/>
    <col min="8209" max="8209" width="18.42578125" style="259" bestFit="1" customWidth="1"/>
    <col min="8210" max="8448" width="9.140625" style="259"/>
    <col min="8449" max="8452" width="0" style="259" hidden="1" customWidth="1"/>
    <col min="8453" max="8453" width="5" style="259" customWidth="1"/>
    <col min="8454" max="8454" width="38" style="259" customWidth="1"/>
    <col min="8455" max="8455" width="6.5703125" style="259" customWidth="1"/>
    <col min="8456" max="8456" width="11.7109375" style="259" customWidth="1"/>
    <col min="8457" max="8457" width="12.85546875" style="259" customWidth="1"/>
    <col min="8458" max="8458" width="10.42578125" style="259" customWidth="1"/>
    <col min="8459" max="8460" width="12.85546875" style="259" customWidth="1"/>
    <col min="8461" max="8461" width="17.7109375" style="259" bestFit="1" customWidth="1"/>
    <col min="8462" max="8462" width="0" style="259" hidden="1" customWidth="1"/>
    <col min="8463" max="8463" width="15.28515625" style="259" customWidth="1"/>
    <col min="8464" max="8464" width="9.140625" style="259"/>
    <col min="8465" max="8465" width="18.42578125" style="259" bestFit="1" customWidth="1"/>
    <col min="8466" max="8704" width="9.140625" style="259"/>
    <col min="8705" max="8708" width="0" style="259" hidden="1" customWidth="1"/>
    <col min="8709" max="8709" width="5" style="259" customWidth="1"/>
    <col min="8710" max="8710" width="38" style="259" customWidth="1"/>
    <col min="8711" max="8711" width="6.5703125" style="259" customWidth="1"/>
    <col min="8712" max="8712" width="11.7109375" style="259" customWidth="1"/>
    <col min="8713" max="8713" width="12.85546875" style="259" customWidth="1"/>
    <col min="8714" max="8714" width="10.42578125" style="259" customWidth="1"/>
    <col min="8715" max="8716" width="12.85546875" style="259" customWidth="1"/>
    <col min="8717" max="8717" width="17.7109375" style="259" bestFit="1" customWidth="1"/>
    <col min="8718" max="8718" width="0" style="259" hidden="1" customWidth="1"/>
    <col min="8719" max="8719" width="15.28515625" style="259" customWidth="1"/>
    <col min="8720" max="8720" width="9.140625" style="259"/>
    <col min="8721" max="8721" width="18.42578125" style="259" bestFit="1" customWidth="1"/>
    <col min="8722" max="8960" width="9.140625" style="259"/>
    <col min="8961" max="8964" width="0" style="259" hidden="1" customWidth="1"/>
    <col min="8965" max="8965" width="5" style="259" customWidth="1"/>
    <col min="8966" max="8966" width="38" style="259" customWidth="1"/>
    <col min="8967" max="8967" width="6.5703125" style="259" customWidth="1"/>
    <col min="8968" max="8968" width="11.7109375" style="259" customWidth="1"/>
    <col min="8969" max="8969" width="12.85546875" style="259" customWidth="1"/>
    <col min="8970" max="8970" width="10.42578125" style="259" customWidth="1"/>
    <col min="8971" max="8972" width="12.85546875" style="259" customWidth="1"/>
    <col min="8973" max="8973" width="17.7109375" style="259" bestFit="1" customWidth="1"/>
    <col min="8974" max="8974" width="0" style="259" hidden="1" customWidth="1"/>
    <col min="8975" max="8975" width="15.28515625" style="259" customWidth="1"/>
    <col min="8976" max="8976" width="9.140625" style="259"/>
    <col min="8977" max="8977" width="18.42578125" style="259" bestFit="1" customWidth="1"/>
    <col min="8978" max="9216" width="9.140625" style="259"/>
    <col min="9217" max="9220" width="0" style="259" hidden="1" customWidth="1"/>
    <col min="9221" max="9221" width="5" style="259" customWidth="1"/>
    <col min="9222" max="9222" width="38" style="259" customWidth="1"/>
    <col min="9223" max="9223" width="6.5703125" style="259" customWidth="1"/>
    <col min="9224" max="9224" width="11.7109375" style="259" customWidth="1"/>
    <col min="9225" max="9225" width="12.85546875" style="259" customWidth="1"/>
    <col min="9226" max="9226" width="10.42578125" style="259" customWidth="1"/>
    <col min="9227" max="9228" width="12.85546875" style="259" customWidth="1"/>
    <col min="9229" max="9229" width="17.7109375" style="259" bestFit="1" customWidth="1"/>
    <col min="9230" max="9230" width="0" style="259" hidden="1" customWidth="1"/>
    <col min="9231" max="9231" width="15.28515625" style="259" customWidth="1"/>
    <col min="9232" max="9232" width="9.140625" style="259"/>
    <col min="9233" max="9233" width="18.42578125" style="259" bestFit="1" customWidth="1"/>
    <col min="9234" max="9472" width="9.140625" style="259"/>
    <col min="9473" max="9476" width="0" style="259" hidden="1" customWidth="1"/>
    <col min="9477" max="9477" width="5" style="259" customWidth="1"/>
    <col min="9478" max="9478" width="38" style="259" customWidth="1"/>
    <col min="9479" max="9479" width="6.5703125" style="259" customWidth="1"/>
    <col min="9480" max="9480" width="11.7109375" style="259" customWidth="1"/>
    <col min="9481" max="9481" width="12.85546875" style="259" customWidth="1"/>
    <col min="9482" max="9482" width="10.42578125" style="259" customWidth="1"/>
    <col min="9483" max="9484" width="12.85546875" style="259" customWidth="1"/>
    <col min="9485" max="9485" width="17.7109375" style="259" bestFit="1" customWidth="1"/>
    <col min="9486" max="9486" width="0" style="259" hidden="1" customWidth="1"/>
    <col min="9487" max="9487" width="15.28515625" style="259" customWidth="1"/>
    <col min="9488" max="9488" width="9.140625" style="259"/>
    <col min="9489" max="9489" width="18.42578125" style="259" bestFit="1" customWidth="1"/>
    <col min="9490" max="9728" width="9.140625" style="259"/>
    <col min="9729" max="9732" width="0" style="259" hidden="1" customWidth="1"/>
    <col min="9733" max="9733" width="5" style="259" customWidth="1"/>
    <col min="9734" max="9734" width="38" style="259" customWidth="1"/>
    <col min="9735" max="9735" width="6.5703125" style="259" customWidth="1"/>
    <col min="9736" max="9736" width="11.7109375" style="259" customWidth="1"/>
    <col min="9737" max="9737" width="12.85546875" style="259" customWidth="1"/>
    <col min="9738" max="9738" width="10.42578125" style="259" customWidth="1"/>
    <col min="9739" max="9740" width="12.85546875" style="259" customWidth="1"/>
    <col min="9741" max="9741" width="17.7109375" style="259" bestFit="1" customWidth="1"/>
    <col min="9742" max="9742" width="0" style="259" hidden="1" customWidth="1"/>
    <col min="9743" max="9743" width="15.28515625" style="259" customWidth="1"/>
    <col min="9744" max="9744" width="9.140625" style="259"/>
    <col min="9745" max="9745" width="18.42578125" style="259" bestFit="1" customWidth="1"/>
    <col min="9746" max="9984" width="9.140625" style="259"/>
    <col min="9985" max="9988" width="0" style="259" hidden="1" customWidth="1"/>
    <col min="9989" max="9989" width="5" style="259" customWidth="1"/>
    <col min="9990" max="9990" width="38" style="259" customWidth="1"/>
    <col min="9991" max="9991" width="6.5703125" style="259" customWidth="1"/>
    <col min="9992" max="9992" width="11.7109375" style="259" customWidth="1"/>
    <col min="9993" max="9993" width="12.85546875" style="259" customWidth="1"/>
    <col min="9994" max="9994" width="10.42578125" style="259" customWidth="1"/>
    <col min="9995" max="9996" width="12.85546875" style="259" customWidth="1"/>
    <col min="9997" max="9997" width="17.7109375" style="259" bestFit="1" customWidth="1"/>
    <col min="9998" max="9998" width="0" style="259" hidden="1" customWidth="1"/>
    <col min="9999" max="9999" width="15.28515625" style="259" customWidth="1"/>
    <col min="10000" max="10000" width="9.140625" style="259"/>
    <col min="10001" max="10001" width="18.42578125" style="259" bestFit="1" customWidth="1"/>
    <col min="10002" max="10240" width="9.140625" style="259"/>
    <col min="10241" max="10244" width="0" style="259" hidden="1" customWidth="1"/>
    <col min="10245" max="10245" width="5" style="259" customWidth="1"/>
    <col min="10246" max="10246" width="38" style="259" customWidth="1"/>
    <col min="10247" max="10247" width="6.5703125" style="259" customWidth="1"/>
    <col min="10248" max="10248" width="11.7109375" style="259" customWidth="1"/>
    <col min="10249" max="10249" width="12.85546875" style="259" customWidth="1"/>
    <col min="10250" max="10250" width="10.42578125" style="259" customWidth="1"/>
    <col min="10251" max="10252" width="12.85546875" style="259" customWidth="1"/>
    <col min="10253" max="10253" width="17.7109375" style="259" bestFit="1" customWidth="1"/>
    <col min="10254" max="10254" width="0" style="259" hidden="1" customWidth="1"/>
    <col min="10255" max="10255" width="15.28515625" style="259" customWidth="1"/>
    <col min="10256" max="10256" width="9.140625" style="259"/>
    <col min="10257" max="10257" width="18.42578125" style="259" bestFit="1" customWidth="1"/>
    <col min="10258" max="10496" width="9.140625" style="259"/>
    <col min="10497" max="10500" width="0" style="259" hidden="1" customWidth="1"/>
    <col min="10501" max="10501" width="5" style="259" customWidth="1"/>
    <col min="10502" max="10502" width="38" style="259" customWidth="1"/>
    <col min="10503" max="10503" width="6.5703125" style="259" customWidth="1"/>
    <col min="10504" max="10504" width="11.7109375" style="259" customWidth="1"/>
    <col min="10505" max="10505" width="12.85546875" style="259" customWidth="1"/>
    <col min="10506" max="10506" width="10.42578125" style="259" customWidth="1"/>
    <col min="10507" max="10508" width="12.85546875" style="259" customWidth="1"/>
    <col min="10509" max="10509" width="17.7109375" style="259" bestFit="1" customWidth="1"/>
    <col min="10510" max="10510" width="0" style="259" hidden="1" customWidth="1"/>
    <col min="10511" max="10511" width="15.28515625" style="259" customWidth="1"/>
    <col min="10512" max="10512" width="9.140625" style="259"/>
    <col min="10513" max="10513" width="18.42578125" style="259" bestFit="1" customWidth="1"/>
    <col min="10514" max="10752" width="9.140625" style="259"/>
    <col min="10753" max="10756" width="0" style="259" hidden="1" customWidth="1"/>
    <col min="10757" max="10757" width="5" style="259" customWidth="1"/>
    <col min="10758" max="10758" width="38" style="259" customWidth="1"/>
    <col min="10759" max="10759" width="6.5703125" style="259" customWidth="1"/>
    <col min="10760" max="10760" width="11.7109375" style="259" customWidth="1"/>
    <col min="10761" max="10761" width="12.85546875" style="259" customWidth="1"/>
    <col min="10762" max="10762" width="10.42578125" style="259" customWidth="1"/>
    <col min="10763" max="10764" width="12.85546875" style="259" customWidth="1"/>
    <col min="10765" max="10765" width="17.7109375" style="259" bestFit="1" customWidth="1"/>
    <col min="10766" max="10766" width="0" style="259" hidden="1" customWidth="1"/>
    <col min="10767" max="10767" width="15.28515625" style="259" customWidth="1"/>
    <col min="10768" max="10768" width="9.140625" style="259"/>
    <col min="10769" max="10769" width="18.42578125" style="259" bestFit="1" customWidth="1"/>
    <col min="10770" max="11008" width="9.140625" style="259"/>
    <col min="11009" max="11012" width="0" style="259" hidden="1" customWidth="1"/>
    <col min="11013" max="11013" width="5" style="259" customWidth="1"/>
    <col min="11014" max="11014" width="38" style="259" customWidth="1"/>
    <col min="11015" max="11015" width="6.5703125" style="259" customWidth="1"/>
    <col min="11016" max="11016" width="11.7109375" style="259" customWidth="1"/>
    <col min="11017" max="11017" width="12.85546875" style="259" customWidth="1"/>
    <col min="11018" max="11018" width="10.42578125" style="259" customWidth="1"/>
    <col min="11019" max="11020" width="12.85546875" style="259" customWidth="1"/>
    <col min="11021" max="11021" width="17.7109375" style="259" bestFit="1" customWidth="1"/>
    <col min="11022" max="11022" width="0" style="259" hidden="1" customWidth="1"/>
    <col min="11023" max="11023" width="15.28515625" style="259" customWidth="1"/>
    <col min="11024" max="11024" width="9.140625" style="259"/>
    <col min="11025" max="11025" width="18.42578125" style="259" bestFit="1" customWidth="1"/>
    <col min="11026" max="11264" width="9.140625" style="259"/>
    <col min="11265" max="11268" width="0" style="259" hidden="1" customWidth="1"/>
    <col min="11269" max="11269" width="5" style="259" customWidth="1"/>
    <col min="11270" max="11270" width="38" style="259" customWidth="1"/>
    <col min="11271" max="11271" width="6.5703125" style="259" customWidth="1"/>
    <col min="11272" max="11272" width="11.7109375" style="259" customWidth="1"/>
    <col min="11273" max="11273" width="12.85546875" style="259" customWidth="1"/>
    <col min="11274" max="11274" width="10.42578125" style="259" customWidth="1"/>
    <col min="11275" max="11276" width="12.85546875" style="259" customWidth="1"/>
    <col min="11277" max="11277" width="17.7109375" style="259" bestFit="1" customWidth="1"/>
    <col min="11278" max="11278" width="0" style="259" hidden="1" customWidth="1"/>
    <col min="11279" max="11279" width="15.28515625" style="259" customWidth="1"/>
    <col min="11280" max="11280" width="9.140625" style="259"/>
    <col min="11281" max="11281" width="18.42578125" style="259" bestFit="1" customWidth="1"/>
    <col min="11282" max="11520" width="9.140625" style="259"/>
    <col min="11521" max="11524" width="0" style="259" hidden="1" customWidth="1"/>
    <col min="11525" max="11525" width="5" style="259" customWidth="1"/>
    <col min="11526" max="11526" width="38" style="259" customWidth="1"/>
    <col min="11527" max="11527" width="6.5703125" style="259" customWidth="1"/>
    <col min="11528" max="11528" width="11.7109375" style="259" customWidth="1"/>
    <col min="11529" max="11529" width="12.85546875" style="259" customWidth="1"/>
    <col min="11530" max="11530" width="10.42578125" style="259" customWidth="1"/>
    <col min="11531" max="11532" width="12.85546875" style="259" customWidth="1"/>
    <col min="11533" max="11533" width="17.7109375" style="259" bestFit="1" customWidth="1"/>
    <col min="11534" max="11534" width="0" style="259" hidden="1" customWidth="1"/>
    <col min="11535" max="11535" width="15.28515625" style="259" customWidth="1"/>
    <col min="11536" max="11536" width="9.140625" style="259"/>
    <col min="11537" max="11537" width="18.42578125" style="259" bestFit="1" customWidth="1"/>
    <col min="11538" max="11776" width="9.140625" style="259"/>
    <col min="11777" max="11780" width="0" style="259" hidden="1" customWidth="1"/>
    <col min="11781" max="11781" width="5" style="259" customWidth="1"/>
    <col min="11782" max="11782" width="38" style="259" customWidth="1"/>
    <col min="11783" max="11783" width="6.5703125" style="259" customWidth="1"/>
    <col min="11784" max="11784" width="11.7109375" style="259" customWidth="1"/>
    <col min="11785" max="11785" width="12.85546875" style="259" customWidth="1"/>
    <col min="11786" max="11786" width="10.42578125" style="259" customWidth="1"/>
    <col min="11787" max="11788" width="12.85546875" style="259" customWidth="1"/>
    <col min="11789" max="11789" width="17.7109375" style="259" bestFit="1" customWidth="1"/>
    <col min="11790" max="11790" width="0" style="259" hidden="1" customWidth="1"/>
    <col min="11791" max="11791" width="15.28515625" style="259" customWidth="1"/>
    <col min="11792" max="11792" width="9.140625" style="259"/>
    <col min="11793" max="11793" width="18.42578125" style="259" bestFit="1" customWidth="1"/>
    <col min="11794" max="12032" width="9.140625" style="259"/>
    <col min="12033" max="12036" width="0" style="259" hidden="1" customWidth="1"/>
    <col min="12037" max="12037" width="5" style="259" customWidth="1"/>
    <col min="12038" max="12038" width="38" style="259" customWidth="1"/>
    <col min="12039" max="12039" width="6.5703125" style="259" customWidth="1"/>
    <col min="12040" max="12040" width="11.7109375" style="259" customWidth="1"/>
    <col min="12041" max="12041" width="12.85546875" style="259" customWidth="1"/>
    <col min="12042" max="12042" width="10.42578125" style="259" customWidth="1"/>
    <col min="12043" max="12044" width="12.85546875" style="259" customWidth="1"/>
    <col min="12045" max="12045" width="17.7109375" style="259" bestFit="1" customWidth="1"/>
    <col min="12046" max="12046" width="0" style="259" hidden="1" customWidth="1"/>
    <col min="12047" max="12047" width="15.28515625" style="259" customWidth="1"/>
    <col min="12048" max="12048" width="9.140625" style="259"/>
    <col min="12049" max="12049" width="18.42578125" style="259" bestFit="1" customWidth="1"/>
    <col min="12050" max="12288" width="9.140625" style="259"/>
    <col min="12289" max="12292" width="0" style="259" hidden="1" customWidth="1"/>
    <col min="12293" max="12293" width="5" style="259" customWidth="1"/>
    <col min="12294" max="12294" width="38" style="259" customWidth="1"/>
    <col min="12295" max="12295" width="6.5703125" style="259" customWidth="1"/>
    <col min="12296" max="12296" width="11.7109375" style="259" customWidth="1"/>
    <col min="12297" max="12297" width="12.85546875" style="259" customWidth="1"/>
    <col min="12298" max="12298" width="10.42578125" style="259" customWidth="1"/>
    <col min="12299" max="12300" width="12.85546875" style="259" customWidth="1"/>
    <col min="12301" max="12301" width="17.7109375" style="259" bestFit="1" customWidth="1"/>
    <col min="12302" max="12302" width="0" style="259" hidden="1" customWidth="1"/>
    <col min="12303" max="12303" width="15.28515625" style="259" customWidth="1"/>
    <col min="12304" max="12304" width="9.140625" style="259"/>
    <col min="12305" max="12305" width="18.42578125" style="259" bestFit="1" customWidth="1"/>
    <col min="12306" max="12544" width="9.140625" style="259"/>
    <col min="12545" max="12548" width="0" style="259" hidden="1" customWidth="1"/>
    <col min="12549" max="12549" width="5" style="259" customWidth="1"/>
    <col min="12550" max="12550" width="38" style="259" customWidth="1"/>
    <col min="12551" max="12551" width="6.5703125" style="259" customWidth="1"/>
    <col min="12552" max="12552" width="11.7109375" style="259" customWidth="1"/>
    <col min="12553" max="12553" width="12.85546875" style="259" customWidth="1"/>
    <col min="12554" max="12554" width="10.42578125" style="259" customWidth="1"/>
    <col min="12555" max="12556" width="12.85546875" style="259" customWidth="1"/>
    <col min="12557" max="12557" width="17.7109375" style="259" bestFit="1" customWidth="1"/>
    <col min="12558" max="12558" width="0" style="259" hidden="1" customWidth="1"/>
    <col min="12559" max="12559" width="15.28515625" style="259" customWidth="1"/>
    <col min="12560" max="12560" width="9.140625" style="259"/>
    <col min="12561" max="12561" width="18.42578125" style="259" bestFit="1" customWidth="1"/>
    <col min="12562" max="12800" width="9.140625" style="259"/>
    <col min="12801" max="12804" width="0" style="259" hidden="1" customWidth="1"/>
    <col min="12805" max="12805" width="5" style="259" customWidth="1"/>
    <col min="12806" max="12806" width="38" style="259" customWidth="1"/>
    <col min="12807" max="12807" width="6.5703125" style="259" customWidth="1"/>
    <col min="12808" max="12808" width="11.7109375" style="259" customWidth="1"/>
    <col min="12809" max="12809" width="12.85546875" style="259" customWidth="1"/>
    <col min="12810" max="12810" width="10.42578125" style="259" customWidth="1"/>
    <col min="12811" max="12812" width="12.85546875" style="259" customWidth="1"/>
    <col min="12813" max="12813" width="17.7109375" style="259" bestFit="1" customWidth="1"/>
    <col min="12814" max="12814" width="0" style="259" hidden="1" customWidth="1"/>
    <col min="12815" max="12815" width="15.28515625" style="259" customWidth="1"/>
    <col min="12816" max="12816" width="9.140625" style="259"/>
    <col min="12817" max="12817" width="18.42578125" style="259" bestFit="1" customWidth="1"/>
    <col min="12818" max="13056" width="9.140625" style="259"/>
    <col min="13057" max="13060" width="0" style="259" hidden="1" customWidth="1"/>
    <col min="13061" max="13061" width="5" style="259" customWidth="1"/>
    <col min="13062" max="13062" width="38" style="259" customWidth="1"/>
    <col min="13063" max="13063" width="6.5703125" style="259" customWidth="1"/>
    <col min="13064" max="13064" width="11.7109375" style="259" customWidth="1"/>
    <col min="13065" max="13065" width="12.85546875" style="259" customWidth="1"/>
    <col min="13066" max="13066" width="10.42578125" style="259" customWidth="1"/>
    <col min="13067" max="13068" width="12.85546875" style="259" customWidth="1"/>
    <col min="13069" max="13069" width="17.7109375" style="259" bestFit="1" customWidth="1"/>
    <col min="13070" max="13070" width="0" style="259" hidden="1" customWidth="1"/>
    <col min="13071" max="13071" width="15.28515625" style="259" customWidth="1"/>
    <col min="13072" max="13072" width="9.140625" style="259"/>
    <col min="13073" max="13073" width="18.42578125" style="259" bestFit="1" customWidth="1"/>
    <col min="13074" max="13312" width="9.140625" style="259"/>
    <col min="13313" max="13316" width="0" style="259" hidden="1" customWidth="1"/>
    <col min="13317" max="13317" width="5" style="259" customWidth="1"/>
    <col min="13318" max="13318" width="38" style="259" customWidth="1"/>
    <col min="13319" max="13319" width="6.5703125" style="259" customWidth="1"/>
    <col min="13320" max="13320" width="11.7109375" style="259" customWidth="1"/>
    <col min="13321" max="13321" width="12.85546875" style="259" customWidth="1"/>
    <col min="13322" max="13322" width="10.42578125" style="259" customWidth="1"/>
    <col min="13323" max="13324" width="12.85546875" style="259" customWidth="1"/>
    <col min="13325" max="13325" width="17.7109375" style="259" bestFit="1" customWidth="1"/>
    <col min="13326" max="13326" width="0" style="259" hidden="1" customWidth="1"/>
    <col min="13327" max="13327" width="15.28515625" style="259" customWidth="1"/>
    <col min="13328" max="13328" width="9.140625" style="259"/>
    <col min="13329" max="13329" width="18.42578125" style="259" bestFit="1" customWidth="1"/>
    <col min="13330" max="13568" width="9.140625" style="259"/>
    <col min="13569" max="13572" width="0" style="259" hidden="1" customWidth="1"/>
    <col min="13573" max="13573" width="5" style="259" customWidth="1"/>
    <col min="13574" max="13574" width="38" style="259" customWidth="1"/>
    <col min="13575" max="13575" width="6.5703125" style="259" customWidth="1"/>
    <col min="13576" max="13576" width="11.7109375" style="259" customWidth="1"/>
    <col min="13577" max="13577" width="12.85546875" style="259" customWidth="1"/>
    <col min="13578" max="13578" width="10.42578125" style="259" customWidth="1"/>
    <col min="13579" max="13580" width="12.85546875" style="259" customWidth="1"/>
    <col min="13581" max="13581" width="17.7109375" style="259" bestFit="1" customWidth="1"/>
    <col min="13582" max="13582" width="0" style="259" hidden="1" customWidth="1"/>
    <col min="13583" max="13583" width="15.28515625" style="259" customWidth="1"/>
    <col min="13584" max="13584" width="9.140625" style="259"/>
    <col min="13585" max="13585" width="18.42578125" style="259" bestFit="1" customWidth="1"/>
    <col min="13586" max="13824" width="9.140625" style="259"/>
    <col min="13825" max="13828" width="0" style="259" hidden="1" customWidth="1"/>
    <col min="13829" max="13829" width="5" style="259" customWidth="1"/>
    <col min="13830" max="13830" width="38" style="259" customWidth="1"/>
    <col min="13831" max="13831" width="6.5703125" style="259" customWidth="1"/>
    <col min="13832" max="13832" width="11.7109375" style="259" customWidth="1"/>
    <col min="13833" max="13833" width="12.85546875" style="259" customWidth="1"/>
    <col min="13834" max="13834" width="10.42578125" style="259" customWidth="1"/>
    <col min="13835" max="13836" width="12.85546875" style="259" customWidth="1"/>
    <col min="13837" max="13837" width="17.7109375" style="259" bestFit="1" customWidth="1"/>
    <col min="13838" max="13838" width="0" style="259" hidden="1" customWidth="1"/>
    <col min="13839" max="13839" width="15.28515625" style="259" customWidth="1"/>
    <col min="13840" max="13840" width="9.140625" style="259"/>
    <col min="13841" max="13841" width="18.42578125" style="259" bestFit="1" customWidth="1"/>
    <col min="13842" max="14080" width="9.140625" style="259"/>
    <col min="14081" max="14084" width="0" style="259" hidden="1" customWidth="1"/>
    <col min="14085" max="14085" width="5" style="259" customWidth="1"/>
    <col min="14086" max="14086" width="38" style="259" customWidth="1"/>
    <col min="14087" max="14087" width="6.5703125" style="259" customWidth="1"/>
    <col min="14088" max="14088" width="11.7109375" style="259" customWidth="1"/>
    <col min="14089" max="14089" width="12.85546875" style="259" customWidth="1"/>
    <col min="14090" max="14090" width="10.42578125" style="259" customWidth="1"/>
    <col min="14091" max="14092" width="12.85546875" style="259" customWidth="1"/>
    <col min="14093" max="14093" width="17.7109375" style="259" bestFit="1" customWidth="1"/>
    <col min="14094" max="14094" width="0" style="259" hidden="1" customWidth="1"/>
    <col min="14095" max="14095" width="15.28515625" style="259" customWidth="1"/>
    <col min="14096" max="14096" width="9.140625" style="259"/>
    <col min="14097" max="14097" width="18.42578125" style="259" bestFit="1" customWidth="1"/>
    <col min="14098" max="14336" width="9.140625" style="259"/>
    <col min="14337" max="14340" width="0" style="259" hidden="1" customWidth="1"/>
    <col min="14341" max="14341" width="5" style="259" customWidth="1"/>
    <col min="14342" max="14342" width="38" style="259" customWidth="1"/>
    <col min="14343" max="14343" width="6.5703125" style="259" customWidth="1"/>
    <col min="14344" max="14344" width="11.7109375" style="259" customWidth="1"/>
    <col min="14345" max="14345" width="12.85546875" style="259" customWidth="1"/>
    <col min="14346" max="14346" width="10.42578125" style="259" customWidth="1"/>
    <col min="14347" max="14348" width="12.85546875" style="259" customWidth="1"/>
    <col min="14349" max="14349" width="17.7109375" style="259" bestFit="1" customWidth="1"/>
    <col min="14350" max="14350" width="0" style="259" hidden="1" customWidth="1"/>
    <col min="14351" max="14351" width="15.28515625" style="259" customWidth="1"/>
    <col min="14352" max="14352" width="9.140625" style="259"/>
    <col min="14353" max="14353" width="18.42578125" style="259" bestFit="1" customWidth="1"/>
    <col min="14354" max="14592" width="9.140625" style="259"/>
    <col min="14593" max="14596" width="0" style="259" hidden="1" customWidth="1"/>
    <col min="14597" max="14597" width="5" style="259" customWidth="1"/>
    <col min="14598" max="14598" width="38" style="259" customWidth="1"/>
    <col min="14599" max="14599" width="6.5703125" style="259" customWidth="1"/>
    <col min="14600" max="14600" width="11.7109375" style="259" customWidth="1"/>
    <col min="14601" max="14601" width="12.85546875" style="259" customWidth="1"/>
    <col min="14602" max="14602" width="10.42578125" style="259" customWidth="1"/>
    <col min="14603" max="14604" width="12.85546875" style="259" customWidth="1"/>
    <col min="14605" max="14605" width="17.7109375" style="259" bestFit="1" customWidth="1"/>
    <col min="14606" max="14606" width="0" style="259" hidden="1" customWidth="1"/>
    <col min="14607" max="14607" width="15.28515625" style="259" customWidth="1"/>
    <col min="14608" max="14608" width="9.140625" style="259"/>
    <col min="14609" max="14609" width="18.42578125" style="259" bestFit="1" customWidth="1"/>
    <col min="14610" max="14848" width="9.140625" style="259"/>
    <col min="14849" max="14852" width="0" style="259" hidden="1" customWidth="1"/>
    <col min="14853" max="14853" width="5" style="259" customWidth="1"/>
    <col min="14854" max="14854" width="38" style="259" customWidth="1"/>
    <col min="14855" max="14855" width="6.5703125" style="259" customWidth="1"/>
    <col min="14856" max="14856" width="11.7109375" style="259" customWidth="1"/>
    <col min="14857" max="14857" width="12.85546875" style="259" customWidth="1"/>
    <col min="14858" max="14858" width="10.42578125" style="259" customWidth="1"/>
    <col min="14859" max="14860" width="12.85546875" style="259" customWidth="1"/>
    <col min="14861" max="14861" width="17.7109375" style="259" bestFit="1" customWidth="1"/>
    <col min="14862" max="14862" width="0" style="259" hidden="1" customWidth="1"/>
    <col min="14863" max="14863" width="15.28515625" style="259" customWidth="1"/>
    <col min="14864" max="14864" width="9.140625" style="259"/>
    <col min="14865" max="14865" width="18.42578125" style="259" bestFit="1" customWidth="1"/>
    <col min="14866" max="15104" width="9.140625" style="259"/>
    <col min="15105" max="15108" width="0" style="259" hidden="1" customWidth="1"/>
    <col min="15109" max="15109" width="5" style="259" customWidth="1"/>
    <col min="15110" max="15110" width="38" style="259" customWidth="1"/>
    <col min="15111" max="15111" width="6.5703125" style="259" customWidth="1"/>
    <col min="15112" max="15112" width="11.7109375" style="259" customWidth="1"/>
    <col min="15113" max="15113" width="12.85546875" style="259" customWidth="1"/>
    <col min="15114" max="15114" width="10.42578125" style="259" customWidth="1"/>
    <col min="15115" max="15116" width="12.85546875" style="259" customWidth="1"/>
    <col min="15117" max="15117" width="17.7109375" style="259" bestFit="1" customWidth="1"/>
    <col min="15118" max="15118" width="0" style="259" hidden="1" customWidth="1"/>
    <col min="15119" max="15119" width="15.28515625" style="259" customWidth="1"/>
    <col min="15120" max="15120" width="9.140625" style="259"/>
    <col min="15121" max="15121" width="18.42578125" style="259" bestFit="1" customWidth="1"/>
    <col min="15122" max="15360" width="9.140625" style="259"/>
    <col min="15361" max="15364" width="0" style="259" hidden="1" customWidth="1"/>
    <col min="15365" max="15365" width="5" style="259" customWidth="1"/>
    <col min="15366" max="15366" width="38" style="259" customWidth="1"/>
    <col min="15367" max="15367" width="6.5703125" style="259" customWidth="1"/>
    <col min="15368" max="15368" width="11.7109375" style="259" customWidth="1"/>
    <col min="15369" max="15369" width="12.85546875" style="259" customWidth="1"/>
    <col min="15370" max="15370" width="10.42578125" style="259" customWidth="1"/>
    <col min="15371" max="15372" width="12.85546875" style="259" customWidth="1"/>
    <col min="15373" max="15373" width="17.7109375" style="259" bestFit="1" customWidth="1"/>
    <col min="15374" max="15374" width="0" style="259" hidden="1" customWidth="1"/>
    <col min="15375" max="15375" width="15.28515625" style="259" customWidth="1"/>
    <col min="15376" max="15376" width="9.140625" style="259"/>
    <col min="15377" max="15377" width="18.42578125" style="259" bestFit="1" customWidth="1"/>
    <col min="15378" max="15616" width="9.140625" style="259"/>
    <col min="15617" max="15620" width="0" style="259" hidden="1" customWidth="1"/>
    <col min="15621" max="15621" width="5" style="259" customWidth="1"/>
    <col min="15622" max="15622" width="38" style="259" customWidth="1"/>
    <col min="15623" max="15623" width="6.5703125" style="259" customWidth="1"/>
    <col min="15624" max="15624" width="11.7109375" style="259" customWidth="1"/>
    <col min="15625" max="15625" width="12.85546875" style="259" customWidth="1"/>
    <col min="15626" max="15626" width="10.42578125" style="259" customWidth="1"/>
    <col min="15627" max="15628" width="12.85546875" style="259" customWidth="1"/>
    <col min="15629" max="15629" width="17.7109375" style="259" bestFit="1" customWidth="1"/>
    <col min="15630" max="15630" width="0" style="259" hidden="1" customWidth="1"/>
    <col min="15631" max="15631" width="15.28515625" style="259" customWidth="1"/>
    <col min="15632" max="15632" width="9.140625" style="259"/>
    <col min="15633" max="15633" width="18.42578125" style="259" bestFit="1" customWidth="1"/>
    <col min="15634" max="15872" width="9.140625" style="259"/>
    <col min="15873" max="15876" width="0" style="259" hidden="1" customWidth="1"/>
    <col min="15877" max="15877" width="5" style="259" customWidth="1"/>
    <col min="15878" max="15878" width="38" style="259" customWidth="1"/>
    <col min="15879" max="15879" width="6.5703125" style="259" customWidth="1"/>
    <col min="15880" max="15880" width="11.7109375" style="259" customWidth="1"/>
    <col min="15881" max="15881" width="12.85546875" style="259" customWidth="1"/>
    <col min="15882" max="15882" width="10.42578125" style="259" customWidth="1"/>
    <col min="15883" max="15884" width="12.85546875" style="259" customWidth="1"/>
    <col min="15885" max="15885" width="17.7109375" style="259" bestFit="1" customWidth="1"/>
    <col min="15886" max="15886" width="0" style="259" hidden="1" customWidth="1"/>
    <col min="15887" max="15887" width="15.28515625" style="259" customWidth="1"/>
    <col min="15888" max="15888" width="9.140625" style="259"/>
    <col min="15889" max="15889" width="18.42578125" style="259" bestFit="1" customWidth="1"/>
    <col min="15890" max="16128" width="9.140625" style="259"/>
    <col min="16129" max="16132" width="0" style="259" hidden="1" customWidth="1"/>
    <col min="16133" max="16133" width="5" style="259" customWidth="1"/>
    <col min="16134" max="16134" width="38" style="259" customWidth="1"/>
    <col min="16135" max="16135" width="6.5703125" style="259" customWidth="1"/>
    <col min="16136" max="16136" width="11.7109375" style="259" customWidth="1"/>
    <col min="16137" max="16137" width="12.85546875" style="259" customWidth="1"/>
    <col min="16138" max="16138" width="10.42578125" style="259" customWidth="1"/>
    <col min="16139" max="16140" width="12.85546875" style="259" customWidth="1"/>
    <col min="16141" max="16141" width="17.7109375" style="259" bestFit="1" customWidth="1"/>
    <col min="16142" max="16142" width="0" style="259" hidden="1" customWidth="1"/>
    <col min="16143" max="16143" width="15.28515625" style="259" customWidth="1"/>
    <col min="16144" max="16144" width="9.140625" style="259"/>
    <col min="16145" max="16145" width="18.42578125" style="259" bestFit="1" customWidth="1"/>
    <col min="16146" max="16384" width="9.140625" style="259"/>
  </cols>
  <sheetData>
    <row r="1" spans="1:17" ht="23.45" customHeight="1" x14ac:dyDescent="0.25">
      <c r="A1" s="260"/>
      <c r="B1" s="260"/>
      <c r="C1" s="260"/>
      <c r="D1" s="260"/>
      <c r="E1" s="413" t="s">
        <v>704</v>
      </c>
      <c r="F1" s="359"/>
      <c r="G1" s="359"/>
      <c r="H1" s="359"/>
      <c r="I1" s="359"/>
      <c r="J1" s="359"/>
      <c r="K1" s="359"/>
      <c r="L1" s="359"/>
      <c r="M1" s="359"/>
      <c r="N1" s="260"/>
    </row>
    <row r="2" spans="1:17" s="264" customFormat="1" x14ac:dyDescent="0.25">
      <c r="A2" s="414" t="s">
        <v>504</v>
      </c>
      <c r="B2" s="416" t="s">
        <v>699</v>
      </c>
      <c r="C2" s="416" t="s">
        <v>506</v>
      </c>
      <c r="D2" s="416" t="s">
        <v>700</v>
      </c>
      <c r="E2" s="418" t="s">
        <v>504</v>
      </c>
      <c r="F2" s="418" t="s">
        <v>705</v>
      </c>
      <c r="G2" s="418" t="s">
        <v>506</v>
      </c>
      <c r="H2" s="418" t="s">
        <v>706</v>
      </c>
      <c r="I2" s="418" t="s">
        <v>701</v>
      </c>
      <c r="J2" s="418"/>
      <c r="K2" s="418" t="s">
        <v>720</v>
      </c>
      <c r="L2" s="418"/>
      <c r="M2" s="418" t="s">
        <v>82</v>
      </c>
      <c r="N2" s="262"/>
      <c r="O2" s="263"/>
      <c r="P2" s="263"/>
      <c r="Q2" s="263"/>
    </row>
    <row r="3" spans="1:17" s="264" customFormat="1" ht="29.25" thickBot="1" x14ac:dyDescent="0.3">
      <c r="A3" s="415"/>
      <c r="B3" s="417"/>
      <c r="C3" s="417"/>
      <c r="D3" s="417"/>
      <c r="E3" s="418"/>
      <c r="F3" s="418"/>
      <c r="G3" s="418"/>
      <c r="H3" s="418"/>
      <c r="I3" s="261" t="s">
        <v>707</v>
      </c>
      <c r="J3" s="261" t="s">
        <v>708</v>
      </c>
      <c r="K3" s="261" t="s">
        <v>351</v>
      </c>
      <c r="L3" s="261" t="s">
        <v>162</v>
      </c>
      <c r="M3" s="418"/>
      <c r="N3" s="265"/>
      <c r="O3" s="263"/>
      <c r="P3" s="263"/>
      <c r="Q3" s="263"/>
    </row>
    <row r="4" spans="1:17" s="264" customFormat="1" ht="29.25" thickTop="1" x14ac:dyDescent="0.25">
      <c r="A4" s="266"/>
      <c r="B4" s="267"/>
      <c r="C4" s="268"/>
      <c r="D4" s="269"/>
      <c r="E4" s="279" t="s">
        <v>16</v>
      </c>
      <c r="F4" s="280" t="s">
        <v>709</v>
      </c>
      <c r="G4" s="281"/>
      <c r="H4" s="282"/>
      <c r="I4" s="279"/>
      <c r="J4" s="281"/>
      <c r="K4" s="281"/>
      <c r="L4" s="281"/>
      <c r="M4" s="280" t="s">
        <v>703</v>
      </c>
      <c r="N4" s="283" t="s">
        <v>703</v>
      </c>
      <c r="O4" s="259"/>
      <c r="P4" s="263"/>
      <c r="Q4" s="263"/>
    </row>
    <row r="5" spans="1:17" ht="30" x14ac:dyDescent="0.25">
      <c r="A5" s="266"/>
      <c r="B5" s="267"/>
      <c r="C5" s="268"/>
      <c r="D5" s="269"/>
      <c r="E5" s="270">
        <v>1</v>
      </c>
      <c r="F5" s="271" t="s">
        <v>567</v>
      </c>
      <c r="G5" s="272" t="s">
        <v>710</v>
      </c>
      <c r="H5" s="273"/>
      <c r="I5" s="274"/>
      <c r="J5" s="272"/>
      <c r="K5" s="275" t="s">
        <v>711</v>
      </c>
      <c r="L5" s="272"/>
      <c r="M5" s="274" t="s">
        <v>712</v>
      </c>
      <c r="N5" s="278" t="s">
        <v>712</v>
      </c>
    </row>
    <row r="6" spans="1:17" ht="30" x14ac:dyDescent="0.25">
      <c r="A6" s="266"/>
      <c r="B6" s="267"/>
      <c r="C6" s="268"/>
      <c r="D6" s="269"/>
      <c r="E6" s="274">
        <v>2</v>
      </c>
      <c r="F6" s="271" t="s">
        <v>566</v>
      </c>
      <c r="G6" s="272" t="s">
        <v>710</v>
      </c>
      <c r="H6" s="273"/>
      <c r="I6" s="274"/>
      <c r="J6" s="272"/>
      <c r="K6" s="275" t="s">
        <v>711</v>
      </c>
      <c r="L6" s="272"/>
      <c r="M6" s="274" t="s">
        <v>712</v>
      </c>
      <c r="N6" s="278" t="s">
        <v>712</v>
      </c>
    </row>
    <row r="7" spans="1:17" x14ac:dyDescent="0.25">
      <c r="A7" s="284"/>
      <c r="B7" s="267"/>
      <c r="C7" s="285"/>
      <c r="D7" s="286"/>
      <c r="E7" s="274">
        <v>3</v>
      </c>
      <c r="F7" s="271" t="s">
        <v>754</v>
      </c>
      <c r="G7" s="272" t="s">
        <v>710</v>
      </c>
      <c r="H7" s="273"/>
      <c r="I7" s="274"/>
      <c r="J7" s="272"/>
      <c r="K7" s="272" t="s">
        <v>713</v>
      </c>
      <c r="L7" s="272"/>
      <c r="M7" s="271" t="s">
        <v>703</v>
      </c>
      <c r="N7" s="277" t="s">
        <v>703</v>
      </c>
    </row>
    <row r="8" spans="1:17" ht="30" x14ac:dyDescent="0.25">
      <c r="A8" s="284"/>
      <c r="B8" s="267"/>
      <c r="C8" s="285"/>
      <c r="D8" s="286"/>
      <c r="E8" s="274">
        <v>4</v>
      </c>
      <c r="F8" s="271" t="s">
        <v>568</v>
      </c>
      <c r="G8" s="272" t="s">
        <v>710</v>
      </c>
      <c r="H8" s="273"/>
      <c r="I8" s="274"/>
      <c r="J8" s="272"/>
      <c r="K8" s="275" t="s">
        <v>711</v>
      </c>
      <c r="L8" s="272"/>
      <c r="M8" s="274" t="s">
        <v>712</v>
      </c>
      <c r="N8" s="277" t="s">
        <v>703</v>
      </c>
    </row>
    <row r="9" spans="1:17" x14ac:dyDescent="0.25">
      <c r="A9" s="284"/>
      <c r="B9" s="267"/>
      <c r="C9" s="285"/>
      <c r="D9" s="286"/>
      <c r="E9" s="279" t="s">
        <v>18</v>
      </c>
      <c r="F9" s="280" t="s">
        <v>714</v>
      </c>
      <c r="G9" s="272"/>
      <c r="H9" s="287"/>
      <c r="I9" s="271"/>
      <c r="J9" s="276"/>
      <c r="K9" s="276"/>
      <c r="L9" s="276"/>
      <c r="M9" s="280"/>
      <c r="N9" s="283" t="s">
        <v>703</v>
      </c>
    </row>
    <row r="10" spans="1:17" x14ac:dyDescent="0.25">
      <c r="A10" s="284"/>
      <c r="B10" s="267"/>
      <c r="C10" s="285"/>
      <c r="D10" s="286"/>
      <c r="E10" s="274">
        <v>1</v>
      </c>
      <c r="F10" s="271" t="s">
        <v>715</v>
      </c>
      <c r="G10" s="272" t="s">
        <v>702</v>
      </c>
      <c r="H10" s="288">
        <v>1</v>
      </c>
      <c r="I10" s="271"/>
      <c r="J10" s="288">
        <v>1</v>
      </c>
      <c r="K10" s="272" t="s">
        <v>713</v>
      </c>
      <c r="L10" s="288"/>
      <c r="M10" s="271" t="s">
        <v>703</v>
      </c>
      <c r="N10" s="277" t="s">
        <v>703</v>
      </c>
    </row>
    <row r="11" spans="1:17" ht="30" x14ac:dyDescent="0.25">
      <c r="A11" s="284"/>
      <c r="B11" s="267"/>
      <c r="C11" s="285"/>
      <c r="D11" s="286"/>
      <c r="E11" s="274">
        <v>2</v>
      </c>
      <c r="F11" s="271" t="s">
        <v>716</v>
      </c>
      <c r="G11" s="272" t="s">
        <v>702</v>
      </c>
      <c r="H11" s="288">
        <v>2.6</v>
      </c>
      <c r="I11" s="271"/>
      <c r="J11" s="288">
        <v>2.6</v>
      </c>
      <c r="K11" s="272" t="s">
        <v>713</v>
      </c>
      <c r="L11" s="288"/>
      <c r="M11" s="271" t="s">
        <v>703</v>
      </c>
      <c r="N11" s="277" t="s">
        <v>703</v>
      </c>
    </row>
    <row r="12" spans="1:17" ht="30" x14ac:dyDescent="0.25">
      <c r="A12" s="284"/>
      <c r="B12" s="267"/>
      <c r="C12" s="285"/>
      <c r="D12" s="286"/>
      <c r="E12" s="274">
        <v>3</v>
      </c>
      <c r="F12" s="271" t="s">
        <v>717</v>
      </c>
      <c r="G12" s="272" t="s">
        <v>702</v>
      </c>
      <c r="H12" s="288">
        <v>1.5</v>
      </c>
      <c r="I12" s="271"/>
      <c r="J12" s="288">
        <v>1.5</v>
      </c>
      <c r="K12" s="272" t="s">
        <v>713</v>
      </c>
      <c r="L12" s="288"/>
      <c r="M12" s="271" t="s">
        <v>703</v>
      </c>
      <c r="N12" s="277" t="s">
        <v>703</v>
      </c>
    </row>
    <row r="13" spans="1:17" x14ac:dyDescent="0.25">
      <c r="A13" s="284"/>
      <c r="B13" s="267"/>
      <c r="C13" s="285"/>
      <c r="D13" s="286"/>
      <c r="E13" s="279" t="s">
        <v>27</v>
      </c>
      <c r="F13" s="280" t="s">
        <v>718</v>
      </c>
      <c r="G13" s="272"/>
      <c r="H13" s="289"/>
      <c r="I13" s="271"/>
      <c r="J13" s="289"/>
      <c r="K13" s="289"/>
      <c r="L13" s="289"/>
      <c r="M13" s="280"/>
      <c r="N13" s="283" t="s">
        <v>703</v>
      </c>
    </row>
    <row r="14" spans="1:17" x14ac:dyDescent="0.25">
      <c r="A14" s="284"/>
      <c r="B14" s="267"/>
      <c r="C14" s="285"/>
      <c r="D14" s="286"/>
      <c r="E14" s="274">
        <v>1</v>
      </c>
      <c r="F14" s="271" t="s">
        <v>719</v>
      </c>
      <c r="G14" s="272" t="s">
        <v>702</v>
      </c>
      <c r="H14" s="288">
        <v>1</v>
      </c>
      <c r="I14" s="271"/>
      <c r="J14" s="288">
        <v>1</v>
      </c>
      <c r="K14" s="272" t="s">
        <v>713</v>
      </c>
      <c r="L14" s="288"/>
      <c r="M14" s="271" t="s">
        <v>703</v>
      </c>
      <c r="N14" s="277" t="s">
        <v>703</v>
      </c>
    </row>
    <row r="15" spans="1:17" hidden="1" x14ac:dyDescent="0.25">
      <c r="A15" s="266"/>
      <c r="B15" s="267"/>
      <c r="C15" s="268"/>
      <c r="D15" s="269"/>
      <c r="E15" s="274"/>
      <c r="F15" s="271"/>
      <c r="G15" s="272"/>
      <c r="H15" s="290"/>
      <c r="I15" s="274"/>
      <c r="J15" s="272"/>
      <c r="K15" s="272"/>
      <c r="L15" s="272"/>
      <c r="M15" s="271"/>
      <c r="N15" s="291"/>
    </row>
    <row r="16" spans="1:17" ht="16.5" hidden="1" thickBot="1" x14ac:dyDescent="0.3">
      <c r="A16" s="292"/>
      <c r="B16" s="293" t="s">
        <v>184</v>
      </c>
      <c r="C16" s="294"/>
      <c r="D16" s="295" t="e">
        <f>SUM(#REF!)</f>
        <v>#REF!</v>
      </c>
      <c r="E16" s="296"/>
      <c r="F16" s="296"/>
      <c r="G16" s="296"/>
      <c r="H16" s="296">
        <f>SUM(H1:H15)</f>
        <v>6.1</v>
      </c>
      <c r="I16" s="296" t="e">
        <f>SUM(#REF!)</f>
        <v>#REF!</v>
      </c>
      <c r="J16" s="297">
        <v>8430</v>
      </c>
      <c r="K16" s="297"/>
      <c r="L16" s="297"/>
      <c r="M16" s="261"/>
      <c r="N16" s="298"/>
    </row>
    <row r="17" spans="1:14" x14ac:dyDescent="0.25">
      <c r="A17" s="299"/>
      <c r="B17" s="73"/>
      <c r="C17" s="73"/>
      <c r="D17" s="73"/>
      <c r="E17" s="73"/>
      <c r="F17" s="73"/>
      <c r="G17" s="73"/>
      <c r="H17" s="73"/>
      <c r="I17" s="73"/>
      <c r="J17" s="300"/>
      <c r="K17" s="300"/>
      <c r="L17" s="300"/>
      <c r="M17" s="73"/>
      <c r="N17" s="73"/>
    </row>
    <row r="18" spans="1:14" ht="18.75" x14ac:dyDescent="0.3">
      <c r="A18" s="301"/>
      <c r="B18" s="256"/>
      <c r="C18" s="302"/>
      <c r="D18" s="303"/>
      <c r="E18" s="303"/>
      <c r="F18" s="303"/>
      <c r="G18" s="302"/>
      <c r="H18" s="358"/>
      <c r="I18" s="358"/>
      <c r="J18" s="358"/>
      <c r="K18" s="358"/>
      <c r="L18" s="358"/>
      <c r="M18" s="358"/>
      <c r="N18" s="358"/>
    </row>
    <row r="19" spans="1:14" ht="18.75" x14ac:dyDescent="0.3">
      <c r="A19" s="301"/>
      <c r="B19" s="301"/>
      <c r="C19" s="302"/>
      <c r="D19" s="302"/>
      <c r="E19" s="302"/>
      <c r="F19" s="302"/>
      <c r="G19" s="303"/>
      <c r="H19" s="358"/>
      <c r="I19" s="358"/>
      <c r="J19" s="358"/>
      <c r="K19" s="358"/>
      <c r="L19" s="358"/>
      <c r="M19" s="358"/>
      <c r="N19" s="358"/>
    </row>
    <row r="20" spans="1:14" ht="18.75" x14ac:dyDescent="0.3">
      <c r="A20" s="301"/>
      <c r="B20" s="301"/>
      <c r="C20" s="302"/>
      <c r="D20" s="302"/>
      <c r="E20" s="302"/>
      <c r="F20" s="302"/>
      <c r="G20" s="303"/>
      <c r="H20" s="302"/>
      <c r="I20" s="302"/>
      <c r="J20" s="302"/>
      <c r="K20" s="302"/>
      <c r="L20" s="302"/>
      <c r="M20" s="302"/>
      <c r="N20" s="302"/>
    </row>
    <row r="21" spans="1:14" ht="18.75" x14ac:dyDescent="0.3">
      <c r="A21" s="301"/>
      <c r="B21" s="301"/>
      <c r="C21" s="302"/>
      <c r="D21" s="302"/>
      <c r="E21" s="302"/>
      <c r="F21" s="302"/>
      <c r="G21" s="303"/>
      <c r="H21" s="303"/>
      <c r="I21" s="302"/>
      <c r="J21" s="302"/>
      <c r="K21" s="302"/>
      <c r="L21" s="302"/>
      <c r="M21" s="302"/>
      <c r="N21" s="302"/>
    </row>
    <row r="22" spans="1:14" ht="18.75" x14ac:dyDescent="0.3">
      <c r="A22" s="301"/>
      <c r="B22" s="301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</row>
    <row r="23" spans="1:14" ht="18.75" x14ac:dyDescent="0.3">
      <c r="A23" s="301"/>
      <c r="B23" s="256"/>
      <c r="C23" s="302"/>
      <c r="D23" s="302"/>
      <c r="E23" s="302"/>
      <c r="F23" s="302"/>
      <c r="G23" s="302"/>
      <c r="H23" s="358"/>
      <c r="I23" s="358"/>
      <c r="J23" s="358"/>
      <c r="K23" s="358"/>
      <c r="L23" s="358"/>
      <c r="M23" s="358"/>
      <c r="N23" s="358"/>
    </row>
  </sheetData>
  <mergeCells count="15">
    <mergeCell ref="H19:N19"/>
    <mergeCell ref="H23:N23"/>
    <mergeCell ref="G2:G3"/>
    <mergeCell ref="H2:H3"/>
    <mergeCell ref="I2:J2"/>
    <mergeCell ref="K2:L2"/>
    <mergeCell ref="M2:M3"/>
    <mergeCell ref="H18:N18"/>
    <mergeCell ref="E1:M1"/>
    <mergeCell ref="A2:A3"/>
    <mergeCell ref="B2:B3"/>
    <mergeCell ref="C2:C3"/>
    <mergeCell ref="D2:D3"/>
    <mergeCell ref="E2:E3"/>
    <mergeCell ref="F2:F3"/>
  </mergeCells>
  <pageMargins left="0.25" right="0" top="0.75" bottom="0.5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D9A5A-ADAA-4625-BDDF-B6EF34BC15B2}">
  <sheetPr>
    <tabColor rgb="FFFF0000"/>
  </sheetPr>
  <dimension ref="C3:F9"/>
  <sheetViews>
    <sheetView workbookViewId="0">
      <selection activeCell="C4" sqref="C4:F9"/>
    </sheetView>
  </sheetViews>
  <sheetFormatPr defaultColWidth="8.85546875" defaultRowHeight="18.75" x14ac:dyDescent="0.3"/>
  <cols>
    <col min="1" max="3" width="8.85546875" style="309"/>
    <col min="4" max="4" width="25.28515625" style="309" customWidth="1"/>
    <col min="5" max="5" width="10.85546875" style="309" customWidth="1"/>
    <col min="6" max="6" width="17.7109375" style="309" customWidth="1"/>
    <col min="7" max="16384" width="8.85546875" style="309"/>
  </cols>
  <sheetData>
    <row r="3" spans="3:6" x14ac:dyDescent="0.3">
      <c r="D3" s="310" t="s">
        <v>721</v>
      </c>
      <c r="E3" s="310"/>
    </row>
    <row r="4" spans="3:6" ht="25.15" customHeight="1" x14ac:dyDescent="0.3">
      <c r="C4" s="419" t="s">
        <v>722</v>
      </c>
      <c r="D4" s="419"/>
      <c r="E4" s="419"/>
      <c r="F4" s="419"/>
    </row>
    <row r="5" spans="3:6" x14ac:dyDescent="0.3">
      <c r="C5" s="7" t="s">
        <v>0</v>
      </c>
      <c r="D5" s="7" t="s">
        <v>756</v>
      </c>
      <c r="E5" s="7" t="s">
        <v>724</v>
      </c>
      <c r="F5" s="10" t="s">
        <v>725</v>
      </c>
    </row>
    <row r="6" spans="3:6" x14ac:dyDescent="0.3">
      <c r="C6" s="21">
        <v>1</v>
      </c>
      <c r="D6" s="311" t="s">
        <v>726</v>
      </c>
      <c r="E6" s="21" t="s">
        <v>513</v>
      </c>
      <c r="F6" s="311">
        <v>10.4</v>
      </c>
    </row>
    <row r="7" spans="3:6" x14ac:dyDescent="0.3">
      <c r="C7" s="21">
        <v>2</v>
      </c>
      <c r="D7" s="311" t="s">
        <v>727</v>
      </c>
      <c r="E7" s="21" t="s">
        <v>513</v>
      </c>
      <c r="F7" s="311">
        <v>21.88</v>
      </c>
    </row>
    <row r="8" spans="3:6" x14ac:dyDescent="0.3">
      <c r="C8" s="420" t="s">
        <v>728</v>
      </c>
      <c r="D8" s="421"/>
      <c r="E8" s="312" t="s">
        <v>513</v>
      </c>
      <c r="F8" s="313">
        <f>SUM(F6:F7)</f>
        <v>32.28</v>
      </c>
    </row>
    <row r="9" spans="3:6" x14ac:dyDescent="0.3">
      <c r="C9" s="21">
        <v>3</v>
      </c>
      <c r="D9" s="311" t="s">
        <v>729</v>
      </c>
      <c r="E9" s="21" t="s">
        <v>730</v>
      </c>
      <c r="F9" s="311">
        <v>1</v>
      </c>
    </row>
  </sheetData>
  <mergeCells count="2">
    <mergeCell ref="C4:F4"/>
    <mergeCell ref="C8:D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1E66A-9E40-477B-B56D-E3E46D77EB7F}">
  <sheetPr>
    <tabColor rgb="FFFF0000"/>
  </sheetPr>
  <dimension ref="C3:F12"/>
  <sheetViews>
    <sheetView workbookViewId="0">
      <selection activeCell="C5" sqref="C5:F12"/>
    </sheetView>
  </sheetViews>
  <sheetFormatPr defaultColWidth="8.85546875" defaultRowHeight="18.75" x14ac:dyDescent="0.3"/>
  <cols>
    <col min="1" max="3" width="8.85546875" style="309"/>
    <col min="4" max="4" width="25.28515625" style="309" customWidth="1"/>
    <col min="5" max="5" width="10.85546875" style="309" customWidth="1"/>
    <col min="6" max="6" width="17.7109375" style="309" customWidth="1"/>
    <col min="7" max="16384" width="8.85546875" style="309"/>
  </cols>
  <sheetData>
    <row r="3" spans="3:6" x14ac:dyDescent="0.3">
      <c r="D3" s="310" t="s">
        <v>721</v>
      </c>
      <c r="E3" s="310"/>
    </row>
    <row r="5" spans="3:6" x14ac:dyDescent="0.3">
      <c r="C5" s="419" t="s">
        <v>731</v>
      </c>
      <c r="D5" s="419"/>
      <c r="E5" s="419"/>
      <c r="F5" s="419"/>
    </row>
    <row r="6" spans="3:6" x14ac:dyDescent="0.3">
      <c r="C6" s="7" t="s">
        <v>0</v>
      </c>
      <c r="D6" s="7" t="s">
        <v>757</v>
      </c>
      <c r="E6" s="7" t="s">
        <v>724</v>
      </c>
      <c r="F6" s="10" t="s">
        <v>725</v>
      </c>
    </row>
    <row r="7" spans="3:6" x14ac:dyDescent="0.3">
      <c r="C7" s="21">
        <v>1</v>
      </c>
      <c r="D7" s="311" t="s">
        <v>732</v>
      </c>
      <c r="E7" s="21" t="s">
        <v>513</v>
      </c>
      <c r="F7" s="311">
        <v>0.05</v>
      </c>
    </row>
    <row r="8" spans="3:6" x14ac:dyDescent="0.3">
      <c r="C8" s="21">
        <v>1</v>
      </c>
      <c r="D8" s="311" t="s">
        <v>733</v>
      </c>
      <c r="E8" s="21" t="s">
        <v>513</v>
      </c>
      <c r="F8" s="311">
        <v>0.35</v>
      </c>
    </row>
    <row r="9" spans="3:6" x14ac:dyDescent="0.3">
      <c r="C9" s="21">
        <v>1</v>
      </c>
      <c r="D9" s="311" t="s">
        <v>734</v>
      </c>
      <c r="E9" s="21" t="s">
        <v>513</v>
      </c>
      <c r="F9" s="311">
        <f>2.2+0.23</f>
        <v>2.4300000000000002</v>
      </c>
    </row>
    <row r="10" spans="3:6" x14ac:dyDescent="0.3">
      <c r="C10" s="21">
        <v>1</v>
      </c>
      <c r="D10" s="311" t="s">
        <v>735</v>
      </c>
      <c r="E10" s="21" t="s">
        <v>513</v>
      </c>
      <c r="F10" s="311">
        <v>0.1</v>
      </c>
    </row>
    <row r="11" spans="3:6" x14ac:dyDescent="0.3">
      <c r="C11" s="21">
        <v>2</v>
      </c>
      <c r="D11" s="311" t="s">
        <v>736</v>
      </c>
      <c r="E11" s="21" t="s">
        <v>513</v>
      </c>
      <c r="F11" s="311">
        <v>1.08</v>
      </c>
    </row>
    <row r="12" spans="3:6" x14ac:dyDescent="0.3">
      <c r="C12" s="420" t="s">
        <v>728</v>
      </c>
      <c r="D12" s="421"/>
      <c r="E12" s="312" t="s">
        <v>513</v>
      </c>
      <c r="F12" s="313">
        <f>SUM(F7:F11)</f>
        <v>4.01</v>
      </c>
    </row>
  </sheetData>
  <mergeCells count="2">
    <mergeCell ref="C5:F5"/>
    <mergeCell ref="C12:D1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2E111-478C-4DB3-A0EB-0B9A4B3A106E}">
  <dimension ref="B3:D20"/>
  <sheetViews>
    <sheetView workbookViewId="0">
      <selection activeCell="H16" sqref="H16"/>
    </sheetView>
  </sheetViews>
  <sheetFormatPr defaultColWidth="8.85546875" defaultRowHeight="18.75" x14ac:dyDescent="0.3"/>
  <cols>
    <col min="1" max="2" width="8.85546875" style="309"/>
    <col min="3" max="3" width="26.42578125" style="309" customWidth="1"/>
    <col min="4" max="4" width="18.85546875" style="309" customWidth="1"/>
    <col min="5" max="7" width="8.85546875" style="309"/>
    <col min="8" max="8" width="26.42578125" style="309" customWidth="1"/>
    <col min="9" max="9" width="12.28515625" style="309" customWidth="1"/>
    <col min="10" max="16384" width="8.85546875" style="309"/>
  </cols>
  <sheetData>
    <row r="3" spans="2:4" x14ac:dyDescent="0.3">
      <c r="C3" s="310" t="s">
        <v>721</v>
      </c>
    </row>
    <row r="4" spans="2:4" ht="25.15" customHeight="1" x14ac:dyDescent="0.3">
      <c r="B4" s="419" t="s">
        <v>737</v>
      </c>
      <c r="C4" s="419"/>
      <c r="D4" s="419"/>
    </row>
    <row r="5" spans="2:4" ht="37.5" x14ac:dyDescent="0.3">
      <c r="B5" s="314" t="s">
        <v>0</v>
      </c>
      <c r="C5" s="7" t="s">
        <v>723</v>
      </c>
      <c r="D5" s="315" t="s">
        <v>738</v>
      </c>
    </row>
    <row r="6" spans="2:4" x14ac:dyDescent="0.3">
      <c r="B6" s="316">
        <v>1</v>
      </c>
      <c r="C6" s="317" t="s">
        <v>739</v>
      </c>
      <c r="D6" s="317">
        <v>250</v>
      </c>
    </row>
    <row r="7" spans="2:4" x14ac:dyDescent="0.3">
      <c r="B7" s="316">
        <v>2</v>
      </c>
      <c r="C7" s="317" t="s">
        <v>740</v>
      </c>
      <c r="D7" s="317">
        <v>160</v>
      </c>
    </row>
    <row r="8" spans="2:4" x14ac:dyDescent="0.3">
      <c r="B8" s="316">
        <v>3</v>
      </c>
      <c r="C8" s="317" t="s">
        <v>741</v>
      </c>
      <c r="D8" s="317">
        <v>160</v>
      </c>
    </row>
    <row r="9" spans="2:4" x14ac:dyDescent="0.3">
      <c r="B9" s="316">
        <v>4</v>
      </c>
      <c r="C9" s="317" t="s">
        <v>742</v>
      </c>
      <c r="D9" s="317">
        <v>250</v>
      </c>
    </row>
    <row r="10" spans="2:4" x14ac:dyDescent="0.3">
      <c r="B10" s="316">
        <v>6</v>
      </c>
      <c r="C10" s="317" t="s">
        <v>743</v>
      </c>
      <c r="D10" s="317">
        <v>160</v>
      </c>
    </row>
    <row r="11" spans="2:4" x14ac:dyDescent="0.3">
      <c r="B11" s="316">
        <v>8</v>
      </c>
      <c r="C11" s="317" t="s">
        <v>744</v>
      </c>
      <c r="D11" s="317">
        <v>160</v>
      </c>
    </row>
    <row r="12" spans="2:4" x14ac:dyDescent="0.3">
      <c r="B12" s="316">
        <v>9</v>
      </c>
      <c r="C12" s="317" t="s">
        <v>745</v>
      </c>
      <c r="D12" s="317">
        <v>160</v>
      </c>
    </row>
    <row r="13" spans="2:4" x14ac:dyDescent="0.3">
      <c r="B13" s="316">
        <v>10</v>
      </c>
      <c r="C13" s="317" t="s">
        <v>746</v>
      </c>
      <c r="D13" s="317">
        <v>100</v>
      </c>
    </row>
    <row r="14" spans="2:4" ht="20.45" customHeight="1" x14ac:dyDescent="0.3">
      <c r="B14" s="316">
        <v>11</v>
      </c>
      <c r="C14" s="317" t="s">
        <v>747</v>
      </c>
      <c r="D14" s="317">
        <v>100</v>
      </c>
    </row>
    <row r="15" spans="2:4" ht="23.45" customHeight="1" x14ac:dyDescent="0.3">
      <c r="B15" s="316">
        <v>12</v>
      </c>
      <c r="C15" s="317" t="s">
        <v>748</v>
      </c>
      <c r="D15" s="317">
        <v>100</v>
      </c>
    </row>
    <row r="16" spans="2:4" x14ac:dyDescent="0.3">
      <c r="B16" s="316">
        <v>13</v>
      </c>
      <c r="C16" s="317" t="s">
        <v>749</v>
      </c>
      <c r="D16" s="317">
        <v>165</v>
      </c>
    </row>
    <row r="17" spans="2:4" x14ac:dyDescent="0.3">
      <c r="B17" s="422" t="s">
        <v>728</v>
      </c>
      <c r="C17" s="423"/>
      <c r="D17" s="318">
        <f>SUM(D6:D16)</f>
        <v>1765</v>
      </c>
    </row>
    <row r="18" spans="2:4" x14ac:dyDescent="0.3">
      <c r="B18" s="419" t="s">
        <v>750</v>
      </c>
      <c r="C18" s="419"/>
      <c r="D18" s="419"/>
    </row>
    <row r="19" spans="2:4" x14ac:dyDescent="0.3">
      <c r="B19" s="7" t="s">
        <v>0</v>
      </c>
      <c r="C19" s="7" t="s">
        <v>758</v>
      </c>
      <c r="D19" s="10" t="s">
        <v>751</v>
      </c>
    </row>
    <row r="20" spans="2:4" x14ac:dyDescent="0.3">
      <c r="B20" s="21">
        <v>1</v>
      </c>
      <c r="C20" s="311" t="s">
        <v>752</v>
      </c>
      <c r="D20" s="21">
        <v>11.66</v>
      </c>
    </row>
  </sheetData>
  <mergeCells count="3">
    <mergeCell ref="B4:D4"/>
    <mergeCell ref="B17:C17"/>
    <mergeCell ref="B18:D18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J9:N13"/>
  <sheetViews>
    <sheetView workbookViewId="0">
      <selection activeCell="I19" sqref="I19"/>
    </sheetView>
  </sheetViews>
  <sheetFormatPr defaultRowHeight="15" x14ac:dyDescent="0.25"/>
  <sheetData>
    <row r="9" spans="10:14" x14ac:dyDescent="0.25">
      <c r="J9">
        <v>23000</v>
      </c>
    </row>
    <row r="10" spans="10:14" x14ac:dyDescent="0.25">
      <c r="J10">
        <v>120</v>
      </c>
    </row>
    <row r="11" spans="10:14" x14ac:dyDescent="0.25">
      <c r="J11">
        <v>2.2999999999999998</v>
      </c>
      <c r="L11">
        <f>J9*J10*J11</f>
        <v>6347999.9999999991</v>
      </c>
      <c r="N11">
        <f>J9*J10</f>
        <v>2760000</v>
      </c>
    </row>
    <row r="12" spans="10:14" x14ac:dyDescent="0.25">
      <c r="N12">
        <f>N11/10000</f>
        <v>276</v>
      </c>
    </row>
    <row r="13" spans="10:14" x14ac:dyDescent="0.25">
      <c r="L13">
        <f>L11/100</f>
        <v>63479.999999999993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BD7D4-F7B7-46D9-878D-1A34D99FC019}">
  <dimension ref="A1:F27"/>
  <sheetViews>
    <sheetView zoomScale="85" zoomScaleNormal="85" workbookViewId="0">
      <selection sqref="A1:G1"/>
    </sheetView>
  </sheetViews>
  <sheetFormatPr defaultColWidth="9.140625" defaultRowHeight="15" x14ac:dyDescent="0.25"/>
  <cols>
    <col min="1" max="1" width="5.7109375" style="3" bestFit="1" customWidth="1"/>
    <col min="2" max="2" width="36.28515625" style="3" customWidth="1"/>
    <col min="3" max="3" width="23.85546875" style="3" customWidth="1"/>
    <col min="4" max="4" width="14.85546875" style="3" customWidth="1"/>
    <col min="5" max="5" width="13.7109375" style="3" customWidth="1"/>
    <col min="6" max="6" width="20.85546875" style="3" customWidth="1"/>
    <col min="7" max="16384" width="9.140625" style="2"/>
  </cols>
  <sheetData>
    <row r="1" spans="1:6" ht="28.5" customHeight="1" x14ac:dyDescent="0.25">
      <c r="A1" s="320" t="s">
        <v>145</v>
      </c>
      <c r="B1" s="320"/>
      <c r="C1" s="320"/>
      <c r="D1" s="320"/>
      <c r="E1" s="320"/>
      <c r="F1" s="320"/>
    </row>
    <row r="2" spans="1:6" ht="37.5" x14ac:dyDescent="0.25">
      <c r="A2" s="4" t="s">
        <v>0</v>
      </c>
      <c r="B2" s="1" t="s">
        <v>83</v>
      </c>
      <c r="C2" s="7" t="s">
        <v>81</v>
      </c>
      <c r="D2" s="10" t="s">
        <v>80</v>
      </c>
      <c r="E2" s="10" t="s">
        <v>110</v>
      </c>
      <c r="F2" s="10" t="s">
        <v>82</v>
      </c>
    </row>
    <row r="3" spans="1:6" ht="18.75" x14ac:dyDescent="0.25">
      <c r="A3" s="6">
        <v>1</v>
      </c>
      <c r="B3" s="31" t="s">
        <v>122</v>
      </c>
      <c r="C3" s="9" t="s">
        <v>123</v>
      </c>
      <c r="D3" s="9" t="s">
        <v>84</v>
      </c>
      <c r="E3" s="9">
        <v>0.35</v>
      </c>
      <c r="F3" s="9" t="s">
        <v>124</v>
      </c>
    </row>
    <row r="4" spans="1:6" ht="56.25" x14ac:dyDescent="0.25">
      <c r="A4" s="6">
        <v>2</v>
      </c>
      <c r="B4" s="31" t="s">
        <v>109</v>
      </c>
      <c r="C4" s="9" t="s">
        <v>125</v>
      </c>
      <c r="D4" s="9" t="s">
        <v>85</v>
      </c>
      <c r="E4" s="9">
        <v>0.62</v>
      </c>
      <c r="F4" s="9" t="s">
        <v>112</v>
      </c>
    </row>
    <row r="5" spans="1:6" ht="37.5" x14ac:dyDescent="0.25">
      <c r="A5" s="6">
        <v>3</v>
      </c>
      <c r="B5" s="31" t="s">
        <v>111</v>
      </c>
      <c r="C5" s="9" t="s">
        <v>125</v>
      </c>
      <c r="D5" s="9" t="s">
        <v>86</v>
      </c>
      <c r="E5" s="9">
        <v>1.48</v>
      </c>
      <c r="F5" s="9" t="s">
        <v>112</v>
      </c>
    </row>
    <row r="6" spans="1:6" ht="37.5" x14ac:dyDescent="0.25">
      <c r="A6" s="6">
        <v>4</v>
      </c>
      <c r="B6" s="31" t="s">
        <v>113</v>
      </c>
      <c r="C6" s="9" t="s">
        <v>125</v>
      </c>
      <c r="D6" s="9" t="s">
        <v>87</v>
      </c>
      <c r="E6" s="9">
        <v>1.1000000000000001</v>
      </c>
      <c r="F6" s="9" t="s">
        <v>126</v>
      </c>
    </row>
    <row r="7" spans="1:6" ht="37.5" x14ac:dyDescent="0.25">
      <c r="A7" s="6">
        <v>5</v>
      </c>
      <c r="B7" s="31" t="s">
        <v>128</v>
      </c>
      <c r="C7" s="9" t="s">
        <v>123</v>
      </c>
      <c r="D7" s="9" t="s">
        <v>88</v>
      </c>
      <c r="E7" s="9">
        <v>0.3</v>
      </c>
      <c r="F7" s="9" t="s">
        <v>124</v>
      </c>
    </row>
    <row r="8" spans="1:6" ht="37.5" x14ac:dyDescent="0.25">
      <c r="A8" s="6">
        <v>6</v>
      </c>
      <c r="B8" s="31" t="s">
        <v>127</v>
      </c>
      <c r="C8" s="9" t="s">
        <v>123</v>
      </c>
      <c r="D8" s="9" t="s">
        <v>89</v>
      </c>
      <c r="E8" s="9">
        <v>0.33</v>
      </c>
      <c r="F8" s="9" t="s">
        <v>124</v>
      </c>
    </row>
    <row r="9" spans="1:6" ht="18.75" x14ac:dyDescent="0.25">
      <c r="A9" s="6">
        <v>7</v>
      </c>
      <c r="B9" s="31" t="s">
        <v>129</v>
      </c>
      <c r="C9" s="9" t="s">
        <v>123</v>
      </c>
      <c r="D9" s="9" t="s">
        <v>90</v>
      </c>
      <c r="E9" s="9">
        <v>0.36</v>
      </c>
      <c r="F9" s="9" t="s">
        <v>124</v>
      </c>
    </row>
    <row r="10" spans="1:6" ht="37.5" x14ac:dyDescent="0.25">
      <c r="A10" s="6">
        <v>8</v>
      </c>
      <c r="B10" s="31" t="s">
        <v>130</v>
      </c>
      <c r="C10" s="9" t="s">
        <v>123</v>
      </c>
      <c r="D10" s="9" t="s">
        <v>91</v>
      </c>
      <c r="E10" s="9">
        <v>0.24</v>
      </c>
      <c r="F10" s="9" t="s">
        <v>124</v>
      </c>
    </row>
    <row r="11" spans="1:6" ht="18.75" x14ac:dyDescent="0.25">
      <c r="A11" s="6">
        <v>9</v>
      </c>
      <c r="B11" s="31" t="s">
        <v>131</v>
      </c>
      <c r="C11" s="9" t="s">
        <v>123</v>
      </c>
      <c r="D11" s="9" t="s">
        <v>92</v>
      </c>
      <c r="E11" s="9">
        <v>0.35</v>
      </c>
      <c r="F11" s="9" t="s">
        <v>124</v>
      </c>
    </row>
    <row r="12" spans="1:6" ht="37.5" x14ac:dyDescent="0.25">
      <c r="A12" s="6">
        <v>10</v>
      </c>
      <c r="B12" s="31" t="s">
        <v>132</v>
      </c>
      <c r="C12" s="9" t="s">
        <v>133</v>
      </c>
      <c r="D12" s="9" t="s">
        <v>93</v>
      </c>
      <c r="E12" s="9">
        <v>0.9</v>
      </c>
      <c r="F12" s="9" t="s">
        <v>126</v>
      </c>
    </row>
    <row r="13" spans="1:6" ht="75" x14ac:dyDescent="0.25">
      <c r="A13" s="6">
        <v>11</v>
      </c>
      <c r="B13" s="31" t="s">
        <v>114</v>
      </c>
      <c r="C13" s="9" t="s">
        <v>115</v>
      </c>
      <c r="D13" s="9" t="s">
        <v>94</v>
      </c>
      <c r="E13" s="9">
        <v>0.44</v>
      </c>
      <c r="F13" s="9" t="s">
        <v>112</v>
      </c>
    </row>
    <row r="14" spans="1:6" ht="56.25" x14ac:dyDescent="0.25">
      <c r="A14" s="6">
        <v>12</v>
      </c>
      <c r="B14" s="31" t="s">
        <v>116</v>
      </c>
      <c r="C14" s="9" t="s">
        <v>117</v>
      </c>
      <c r="D14" s="9" t="s">
        <v>95</v>
      </c>
      <c r="E14" s="9">
        <v>1.1399999999999999</v>
      </c>
      <c r="F14" s="9" t="s">
        <v>112</v>
      </c>
    </row>
    <row r="15" spans="1:6" ht="56.25" x14ac:dyDescent="0.25">
      <c r="A15" s="6">
        <v>13</v>
      </c>
      <c r="B15" s="31" t="s">
        <v>134</v>
      </c>
      <c r="C15" s="9" t="s">
        <v>135</v>
      </c>
      <c r="D15" s="9" t="s">
        <v>96</v>
      </c>
      <c r="E15" s="9">
        <v>0.42</v>
      </c>
      <c r="F15" s="9" t="s">
        <v>112</v>
      </c>
    </row>
    <row r="16" spans="1:6" ht="56.25" x14ac:dyDescent="0.25">
      <c r="A16" s="6">
        <v>14</v>
      </c>
      <c r="B16" s="31" t="s">
        <v>118</v>
      </c>
      <c r="C16" s="9" t="s">
        <v>133</v>
      </c>
      <c r="D16" s="9" t="s">
        <v>97</v>
      </c>
      <c r="E16" s="9">
        <v>0.95</v>
      </c>
      <c r="F16" s="9" t="s">
        <v>112</v>
      </c>
    </row>
    <row r="17" spans="1:6" ht="56.25" x14ac:dyDescent="0.25">
      <c r="A17" s="6">
        <v>15</v>
      </c>
      <c r="B17" s="31" t="s">
        <v>119</v>
      </c>
      <c r="C17" s="9" t="s">
        <v>133</v>
      </c>
      <c r="D17" s="9" t="s">
        <v>98</v>
      </c>
      <c r="E17" s="9">
        <v>1.08</v>
      </c>
      <c r="F17" s="9" t="s">
        <v>112</v>
      </c>
    </row>
    <row r="18" spans="1:6" ht="56.25" x14ac:dyDescent="0.25">
      <c r="A18" s="6">
        <v>16</v>
      </c>
      <c r="B18" s="31" t="s">
        <v>120</v>
      </c>
      <c r="C18" s="9" t="s">
        <v>123</v>
      </c>
      <c r="D18" s="9" t="s">
        <v>99</v>
      </c>
      <c r="E18" s="9">
        <v>0.66</v>
      </c>
      <c r="F18" s="9" t="s">
        <v>112</v>
      </c>
    </row>
    <row r="19" spans="1:6" ht="18.75" x14ac:dyDescent="0.25">
      <c r="A19" s="6">
        <v>17</v>
      </c>
      <c r="B19" s="31" t="s">
        <v>136</v>
      </c>
      <c r="C19" s="9" t="s">
        <v>123</v>
      </c>
      <c r="D19" s="9" t="s">
        <v>100</v>
      </c>
      <c r="E19" s="9">
        <v>0.74</v>
      </c>
      <c r="F19" s="9" t="s">
        <v>124</v>
      </c>
    </row>
    <row r="20" spans="1:6" ht="37.5" x14ac:dyDescent="0.25">
      <c r="A20" s="6">
        <v>18</v>
      </c>
      <c r="B20" s="31" t="s">
        <v>121</v>
      </c>
      <c r="C20" s="9" t="s">
        <v>123</v>
      </c>
      <c r="D20" s="9" t="s">
        <v>101</v>
      </c>
      <c r="E20" s="9">
        <v>0.86</v>
      </c>
      <c r="F20" s="9" t="s">
        <v>112</v>
      </c>
    </row>
    <row r="21" spans="1:6" ht="18.75" x14ac:dyDescent="0.25">
      <c r="A21" s="6">
        <v>19</v>
      </c>
      <c r="B21" s="31" t="s">
        <v>137</v>
      </c>
      <c r="C21" s="9" t="s">
        <v>123</v>
      </c>
      <c r="D21" s="9" t="s">
        <v>102</v>
      </c>
      <c r="E21" s="9">
        <v>0.35</v>
      </c>
      <c r="F21" s="9" t="s">
        <v>124</v>
      </c>
    </row>
    <row r="22" spans="1:6" ht="18.75" x14ac:dyDescent="0.25">
      <c r="A22" s="6">
        <v>20</v>
      </c>
      <c r="B22" s="31" t="s">
        <v>138</v>
      </c>
      <c r="C22" s="9"/>
      <c r="D22" s="9" t="s">
        <v>103</v>
      </c>
      <c r="E22" s="9"/>
      <c r="F22" s="9"/>
    </row>
    <row r="23" spans="1:6" ht="37.5" x14ac:dyDescent="0.25">
      <c r="A23" s="6">
        <v>21</v>
      </c>
      <c r="B23" s="31" t="s">
        <v>139</v>
      </c>
      <c r="C23" s="9" t="s">
        <v>140</v>
      </c>
      <c r="D23" s="9" t="s">
        <v>104</v>
      </c>
      <c r="E23" s="9">
        <v>1.1399999999999999</v>
      </c>
      <c r="F23" s="9" t="s">
        <v>112</v>
      </c>
    </row>
    <row r="24" spans="1:6" ht="18.75" x14ac:dyDescent="0.25">
      <c r="A24" s="6">
        <v>22</v>
      </c>
      <c r="B24" s="31" t="s">
        <v>142</v>
      </c>
      <c r="C24" s="9" t="s">
        <v>135</v>
      </c>
      <c r="D24" s="9" t="s">
        <v>105</v>
      </c>
      <c r="E24" s="9">
        <v>0.3</v>
      </c>
      <c r="F24" s="9" t="s">
        <v>124</v>
      </c>
    </row>
    <row r="25" spans="1:6" ht="18.75" x14ac:dyDescent="0.25">
      <c r="A25" s="6">
        <v>23</v>
      </c>
      <c r="B25" s="31" t="s">
        <v>141</v>
      </c>
      <c r="C25" s="9" t="s">
        <v>135</v>
      </c>
      <c r="D25" s="9" t="s">
        <v>106</v>
      </c>
      <c r="E25" s="9">
        <v>0.62</v>
      </c>
      <c r="F25" s="9" t="s">
        <v>124</v>
      </c>
    </row>
    <row r="26" spans="1:6" ht="18.75" x14ac:dyDescent="0.25">
      <c r="A26" s="6">
        <v>24</v>
      </c>
      <c r="B26" s="31" t="s">
        <v>144</v>
      </c>
      <c r="C26" s="9" t="s">
        <v>135</v>
      </c>
      <c r="D26" s="9" t="s">
        <v>107</v>
      </c>
      <c r="E26" s="9">
        <v>0.94</v>
      </c>
      <c r="F26" s="9" t="s">
        <v>112</v>
      </c>
    </row>
    <row r="27" spans="1:6" ht="18.75" x14ac:dyDescent="0.25">
      <c r="A27" s="6">
        <v>25</v>
      </c>
      <c r="B27" s="31" t="s">
        <v>143</v>
      </c>
      <c r="C27" s="9" t="s">
        <v>135</v>
      </c>
      <c r="D27" s="9" t="s">
        <v>108</v>
      </c>
      <c r="E27" s="9">
        <v>1.8</v>
      </c>
      <c r="F27" s="9"/>
    </row>
  </sheetData>
  <mergeCells count="1">
    <mergeCell ref="A1:F1"/>
  </mergeCells>
  <phoneticPr fontId="20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5"/>
  <sheetViews>
    <sheetView zoomScale="85" zoomScaleNormal="85" workbookViewId="0">
      <selection sqref="A1:G1"/>
    </sheetView>
  </sheetViews>
  <sheetFormatPr defaultRowHeight="15" x14ac:dyDescent="0.25"/>
  <cols>
    <col min="1" max="1" width="6" bestFit="1" customWidth="1"/>
    <col min="2" max="2" width="37.28515625" style="12" customWidth="1"/>
    <col min="3" max="3" width="21.85546875" bestFit="1" customWidth="1"/>
    <col min="4" max="4" width="8.7109375" customWidth="1"/>
    <col min="5" max="5" width="20.28515625" style="11" hidden="1" customWidth="1"/>
    <col min="6" max="6" width="17.5703125" style="15" hidden="1" customWidth="1"/>
  </cols>
  <sheetData>
    <row r="1" spans="1:6" s="14" customFormat="1" ht="38.450000000000003" customHeight="1" x14ac:dyDescent="0.2">
      <c r="A1" s="7" t="s">
        <v>0</v>
      </c>
      <c r="B1" s="25" t="s">
        <v>60</v>
      </c>
      <c r="C1" s="7" t="s">
        <v>62</v>
      </c>
      <c r="D1" s="10" t="s">
        <v>61</v>
      </c>
      <c r="E1" s="7" t="s">
        <v>63</v>
      </c>
      <c r="F1" s="7" t="s">
        <v>65</v>
      </c>
    </row>
    <row r="2" spans="1:6" s="2" customFormat="1" ht="16.899999999999999" hidden="1" customHeight="1" x14ac:dyDescent="0.25">
      <c r="A2" s="1" t="s">
        <v>16</v>
      </c>
      <c r="B2" s="26" t="s">
        <v>49</v>
      </c>
      <c r="C2" s="1" t="s">
        <v>17</v>
      </c>
      <c r="D2" s="1">
        <v>8000</v>
      </c>
      <c r="E2" s="7"/>
      <c r="F2" s="7"/>
    </row>
    <row r="3" spans="1:6" s="2" customFormat="1" ht="16.899999999999999" hidden="1" customHeight="1" x14ac:dyDescent="0.25">
      <c r="A3" s="1" t="s">
        <v>18</v>
      </c>
      <c r="B3" s="26" t="s">
        <v>19</v>
      </c>
      <c r="C3" s="1"/>
      <c r="D3" s="1"/>
      <c r="E3" s="7"/>
      <c r="F3" s="21"/>
    </row>
    <row r="4" spans="1:6" s="14" customFormat="1" ht="16.899999999999999" hidden="1" customHeight="1" x14ac:dyDescent="0.2">
      <c r="A4" s="1"/>
      <c r="B4" s="26" t="s">
        <v>20</v>
      </c>
      <c r="C4" s="17" t="s">
        <v>21</v>
      </c>
      <c r="D4" s="1" t="s">
        <v>22</v>
      </c>
      <c r="E4" s="7"/>
      <c r="F4" s="7"/>
    </row>
    <row r="5" spans="1:6" s="2" customFormat="1" ht="16.899999999999999" hidden="1" customHeight="1" x14ac:dyDescent="0.25">
      <c r="A5" s="16"/>
      <c r="B5" s="27" t="s">
        <v>23</v>
      </c>
      <c r="C5" s="18" t="s">
        <v>21</v>
      </c>
      <c r="D5" s="18" t="s">
        <v>24</v>
      </c>
      <c r="E5" s="21"/>
      <c r="F5" s="21"/>
    </row>
    <row r="6" spans="1:6" s="2" customFormat="1" ht="33.6" hidden="1" customHeight="1" x14ac:dyDescent="0.25">
      <c r="A6" s="16"/>
      <c r="B6" s="28" t="s">
        <v>64</v>
      </c>
      <c r="C6" s="18" t="s">
        <v>21</v>
      </c>
      <c r="D6" s="18" t="s">
        <v>25</v>
      </c>
      <c r="E6" s="21"/>
      <c r="F6" s="21"/>
    </row>
    <row r="7" spans="1:6" s="2" customFormat="1" ht="16.899999999999999" hidden="1" customHeight="1" x14ac:dyDescent="0.25">
      <c r="A7" s="16"/>
      <c r="B7" s="27" t="s">
        <v>26</v>
      </c>
      <c r="C7" s="18" t="s">
        <v>21</v>
      </c>
      <c r="D7" s="18" t="s">
        <v>25</v>
      </c>
      <c r="E7" s="21"/>
      <c r="F7" s="21"/>
    </row>
    <row r="8" spans="1:6" s="2" customFormat="1" ht="16.899999999999999" hidden="1" customHeight="1" x14ac:dyDescent="0.25">
      <c r="A8" s="1" t="s">
        <v>27</v>
      </c>
      <c r="B8" s="26" t="s">
        <v>28</v>
      </c>
      <c r="C8" s="1"/>
      <c r="D8" s="1"/>
      <c r="E8" s="21"/>
      <c r="F8" s="21"/>
    </row>
    <row r="9" spans="1:6" s="13" customFormat="1" ht="16.899999999999999" hidden="1" customHeight="1" x14ac:dyDescent="0.25">
      <c r="A9" s="19">
        <v>1</v>
      </c>
      <c r="B9" s="324" t="s">
        <v>29</v>
      </c>
      <c r="C9" s="324"/>
      <c r="D9" s="324"/>
      <c r="E9" s="22"/>
      <c r="F9" s="22"/>
    </row>
    <row r="10" spans="1:6" ht="16.899999999999999" hidden="1" customHeight="1" x14ac:dyDescent="0.25">
      <c r="A10" s="23"/>
      <c r="B10" s="322" t="s">
        <v>30</v>
      </c>
      <c r="C10" s="20" t="s">
        <v>45</v>
      </c>
      <c r="D10" s="20">
        <v>50</v>
      </c>
      <c r="E10" s="325">
        <f>D2/1000*50*12</f>
        <v>4800</v>
      </c>
      <c r="F10" s="325">
        <v>4401.3</v>
      </c>
    </row>
    <row r="11" spans="1:6" ht="16.899999999999999" hidden="1" customHeight="1" x14ac:dyDescent="0.25">
      <c r="A11" s="23"/>
      <c r="B11" s="323"/>
      <c r="C11" s="20" t="s">
        <v>66</v>
      </c>
      <c r="D11" s="20">
        <v>12</v>
      </c>
      <c r="E11" s="325"/>
      <c r="F11" s="325"/>
    </row>
    <row r="12" spans="1:6" ht="16.899999999999999" hidden="1" customHeight="1" x14ac:dyDescent="0.25">
      <c r="A12" s="23"/>
      <c r="B12" s="322" t="s">
        <v>31</v>
      </c>
      <c r="C12" s="20" t="s">
        <v>79</v>
      </c>
      <c r="D12" s="20">
        <v>65</v>
      </c>
      <c r="E12" s="325">
        <f>$D2/1000*D12*D13</f>
        <v>5200</v>
      </c>
      <c r="F12" s="325">
        <v>9668.9</v>
      </c>
    </row>
    <row r="13" spans="1:6" ht="16.899999999999999" hidden="1" customHeight="1" x14ac:dyDescent="0.25">
      <c r="A13" s="23"/>
      <c r="B13" s="323"/>
      <c r="C13" s="20" t="s">
        <v>67</v>
      </c>
      <c r="D13" s="20">
        <v>10</v>
      </c>
      <c r="E13" s="325"/>
      <c r="F13" s="325"/>
    </row>
    <row r="14" spans="1:6" ht="16.899999999999999" hidden="1" customHeight="1" x14ac:dyDescent="0.25">
      <c r="A14" s="23"/>
      <c r="B14" s="322" t="s">
        <v>32</v>
      </c>
      <c r="C14" s="20" t="s">
        <v>79</v>
      </c>
      <c r="D14" s="20">
        <v>55</v>
      </c>
      <c r="E14" s="325">
        <f>D2/1000*D14*D15</f>
        <v>4400</v>
      </c>
      <c r="F14" s="325">
        <v>9060</v>
      </c>
    </row>
    <row r="15" spans="1:6" ht="16.899999999999999" hidden="1" customHeight="1" x14ac:dyDescent="0.25">
      <c r="A15" s="23"/>
      <c r="B15" s="323"/>
      <c r="C15" s="20" t="s">
        <v>67</v>
      </c>
      <c r="D15" s="20">
        <v>10</v>
      </c>
      <c r="E15" s="325"/>
      <c r="F15" s="325"/>
    </row>
    <row r="16" spans="1:6" ht="16.899999999999999" hidden="1" customHeight="1" x14ac:dyDescent="0.25">
      <c r="A16" s="23"/>
      <c r="B16" s="322" t="s">
        <v>52</v>
      </c>
      <c r="C16" s="20" t="s">
        <v>79</v>
      </c>
      <c r="D16" s="20">
        <v>40</v>
      </c>
      <c r="E16" s="325">
        <f>D2/1000*D16*D17</f>
        <v>3200</v>
      </c>
      <c r="F16" s="325">
        <v>11321</v>
      </c>
    </row>
    <row r="17" spans="1:6" ht="16.899999999999999" hidden="1" customHeight="1" x14ac:dyDescent="0.25">
      <c r="A17" s="23"/>
      <c r="B17" s="323"/>
      <c r="C17" s="20" t="s">
        <v>67</v>
      </c>
      <c r="D17" s="20">
        <v>10</v>
      </c>
      <c r="E17" s="325"/>
      <c r="F17" s="325"/>
    </row>
    <row r="18" spans="1:6" s="13" customFormat="1" ht="16.899999999999999" customHeight="1" x14ac:dyDescent="0.25">
      <c r="A18" s="19">
        <v>2</v>
      </c>
      <c r="B18" s="324" t="s">
        <v>33</v>
      </c>
      <c r="C18" s="324"/>
      <c r="D18" s="324"/>
      <c r="E18" s="22"/>
      <c r="F18" s="22"/>
    </row>
    <row r="19" spans="1:6" ht="16.899999999999999" customHeight="1" x14ac:dyDescent="0.25">
      <c r="A19" s="23"/>
      <c r="B19" s="322" t="s">
        <v>34</v>
      </c>
      <c r="C19" s="20" t="s">
        <v>46</v>
      </c>
      <c r="D19" s="20">
        <v>1</v>
      </c>
      <c r="E19" s="325"/>
      <c r="F19" s="325">
        <v>818.39</v>
      </c>
    </row>
    <row r="20" spans="1:6" ht="16.899999999999999" customHeight="1" x14ac:dyDescent="0.25">
      <c r="A20" s="23"/>
      <c r="B20" s="322"/>
      <c r="C20" s="20" t="s">
        <v>68</v>
      </c>
      <c r="D20" s="20">
        <v>500</v>
      </c>
      <c r="E20" s="325"/>
      <c r="F20" s="325"/>
    </row>
    <row r="21" spans="1:6" ht="16.899999999999999" customHeight="1" x14ac:dyDescent="0.25">
      <c r="A21" s="23"/>
      <c r="B21" s="29" t="s">
        <v>53</v>
      </c>
      <c r="C21" s="20" t="s">
        <v>38</v>
      </c>
      <c r="D21" s="20">
        <v>4</v>
      </c>
      <c r="E21" s="325">
        <f>D2/1000*D21*D22</f>
        <v>3200</v>
      </c>
      <c r="F21" s="325">
        <v>2179.6</v>
      </c>
    </row>
    <row r="22" spans="1:6" ht="16.899999999999999" customHeight="1" x14ac:dyDescent="0.25">
      <c r="A22" s="23"/>
      <c r="B22" s="30"/>
      <c r="C22" s="20" t="s">
        <v>69</v>
      </c>
      <c r="D22" s="20">
        <v>100</v>
      </c>
      <c r="E22" s="325"/>
      <c r="F22" s="325"/>
    </row>
    <row r="23" spans="1:6" s="13" customFormat="1" ht="16.899999999999999" customHeight="1" x14ac:dyDescent="0.25">
      <c r="A23" s="19">
        <v>3</v>
      </c>
      <c r="B23" s="324" t="s">
        <v>50</v>
      </c>
      <c r="C23" s="324"/>
      <c r="D23" s="324"/>
      <c r="E23" s="22"/>
      <c r="F23" s="22"/>
    </row>
    <row r="24" spans="1:6" ht="16.899999999999999" customHeight="1" x14ac:dyDescent="0.25">
      <c r="A24" s="23"/>
      <c r="B24" s="322" t="s">
        <v>54</v>
      </c>
      <c r="C24" s="20" t="s">
        <v>70</v>
      </c>
      <c r="D24" s="20" t="s">
        <v>39</v>
      </c>
      <c r="E24" s="24">
        <f>0.6*8000</f>
        <v>4800</v>
      </c>
      <c r="F24" s="24"/>
    </row>
    <row r="25" spans="1:6" ht="16.899999999999999" customHeight="1" x14ac:dyDescent="0.25">
      <c r="A25" s="23"/>
      <c r="B25" s="323"/>
      <c r="C25" s="20" t="s">
        <v>36</v>
      </c>
      <c r="D25" s="20" t="s">
        <v>40</v>
      </c>
      <c r="E25" s="24"/>
      <c r="F25" s="24"/>
    </row>
    <row r="26" spans="1:6" ht="16.899999999999999" customHeight="1" x14ac:dyDescent="0.25">
      <c r="A26" s="23"/>
      <c r="B26" s="322" t="s">
        <v>55</v>
      </c>
      <c r="C26" s="20" t="s">
        <v>70</v>
      </c>
      <c r="D26" s="20" t="s">
        <v>37</v>
      </c>
      <c r="E26" s="328">
        <f>0.8*8000</f>
        <v>6400</v>
      </c>
      <c r="F26" s="330">
        <v>7767</v>
      </c>
    </row>
    <row r="27" spans="1:6" ht="16.899999999999999" customHeight="1" x14ac:dyDescent="0.25">
      <c r="A27" s="23"/>
      <c r="B27" s="323"/>
      <c r="C27" s="20" t="s">
        <v>36</v>
      </c>
      <c r="D27" s="20" t="s">
        <v>41</v>
      </c>
      <c r="E27" s="329"/>
      <c r="F27" s="331"/>
    </row>
    <row r="28" spans="1:6" ht="16.899999999999999" customHeight="1" x14ac:dyDescent="0.25">
      <c r="A28" s="23"/>
      <c r="B28" s="322" t="s">
        <v>56</v>
      </c>
      <c r="C28" s="20" t="s">
        <v>70</v>
      </c>
      <c r="D28" s="20" t="s">
        <v>37</v>
      </c>
      <c r="E28" s="24">
        <f>0.8*8000</f>
        <v>6400</v>
      </c>
      <c r="F28" s="24"/>
    </row>
    <row r="29" spans="1:6" ht="16.899999999999999" customHeight="1" x14ac:dyDescent="0.25">
      <c r="A29" s="23"/>
      <c r="B29" s="323"/>
      <c r="C29" s="20" t="s">
        <v>36</v>
      </c>
      <c r="D29" s="20" t="s">
        <v>42</v>
      </c>
      <c r="E29" s="24"/>
      <c r="F29" s="24"/>
    </row>
    <row r="30" spans="1:6" ht="16.899999999999999" customHeight="1" x14ac:dyDescent="0.25">
      <c r="A30" s="23"/>
      <c r="B30" s="326" t="s">
        <v>57</v>
      </c>
      <c r="C30" s="20" t="s">
        <v>43</v>
      </c>
      <c r="D30" s="20">
        <v>8</v>
      </c>
      <c r="E30" s="24"/>
      <c r="F30" s="24"/>
    </row>
    <row r="31" spans="1:6" ht="16.899999999999999" customHeight="1" x14ac:dyDescent="0.25">
      <c r="A31" s="23"/>
      <c r="B31" s="327"/>
      <c r="C31" s="20" t="s">
        <v>36</v>
      </c>
      <c r="D31" s="20" t="s">
        <v>35</v>
      </c>
      <c r="E31" s="24">
        <v>5000</v>
      </c>
      <c r="F31" s="24"/>
    </row>
    <row r="32" spans="1:6" ht="16.899999999999999" customHeight="1" x14ac:dyDescent="0.25">
      <c r="A32" s="23"/>
      <c r="B32" s="29" t="s">
        <v>58</v>
      </c>
      <c r="C32" s="20" t="s">
        <v>44</v>
      </c>
      <c r="D32" s="20">
        <v>2</v>
      </c>
      <c r="E32" s="24"/>
      <c r="F32" s="24"/>
    </row>
    <row r="33" spans="1:6" ht="16.899999999999999" customHeight="1" x14ac:dyDescent="0.25">
      <c r="A33" s="23"/>
      <c r="B33" s="30"/>
      <c r="C33" s="20" t="s">
        <v>36</v>
      </c>
      <c r="D33" s="20">
        <v>1</v>
      </c>
      <c r="E33" s="24"/>
      <c r="F33" s="24"/>
    </row>
    <row r="34" spans="1:6" ht="16.899999999999999" customHeight="1" x14ac:dyDescent="0.25">
      <c r="A34" s="19">
        <v>4</v>
      </c>
      <c r="B34" s="321" t="s">
        <v>51</v>
      </c>
      <c r="C34" s="321"/>
      <c r="D34" s="321"/>
      <c r="E34" s="24"/>
      <c r="F34" s="24"/>
    </row>
    <row r="35" spans="1:6" ht="16.899999999999999" customHeight="1" x14ac:dyDescent="0.25">
      <c r="A35" s="23"/>
      <c r="B35" s="29" t="s">
        <v>59</v>
      </c>
      <c r="C35" s="20" t="s">
        <v>36</v>
      </c>
      <c r="D35" s="20">
        <v>1</v>
      </c>
      <c r="E35" s="24">
        <v>10000</v>
      </c>
      <c r="F35" s="24">
        <v>1806.7</v>
      </c>
    </row>
  </sheetData>
  <mergeCells count="27">
    <mergeCell ref="F21:F22"/>
    <mergeCell ref="B30:B31"/>
    <mergeCell ref="E26:E27"/>
    <mergeCell ref="F26:F27"/>
    <mergeCell ref="F10:F11"/>
    <mergeCell ref="F12:F13"/>
    <mergeCell ref="F14:F15"/>
    <mergeCell ref="F16:F17"/>
    <mergeCell ref="E19:E20"/>
    <mergeCell ref="F19:F20"/>
    <mergeCell ref="E10:E11"/>
    <mergeCell ref="E12:E13"/>
    <mergeCell ref="E14:E15"/>
    <mergeCell ref="E16:E17"/>
    <mergeCell ref="E21:E22"/>
    <mergeCell ref="B9:D9"/>
    <mergeCell ref="B18:D18"/>
    <mergeCell ref="B23:D23"/>
    <mergeCell ref="B19:B20"/>
    <mergeCell ref="B28:B29"/>
    <mergeCell ref="B34:D34"/>
    <mergeCell ref="B10:B11"/>
    <mergeCell ref="B12:B13"/>
    <mergeCell ref="B14:B15"/>
    <mergeCell ref="B16:B17"/>
    <mergeCell ref="B24:B25"/>
    <mergeCell ref="B26:B27"/>
  </mergeCells>
  <pageMargins left="0.7" right="0.7" top="0.75" bottom="0.75" header="0.3" footer="0.3"/>
  <pageSetup orientation="portrait" r:id="rId1"/>
  <ignoredErrors>
    <ignoredError sqref="D24:D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4871-A3B5-4D87-8976-0F63D99EFA7E}">
  <dimension ref="A1"/>
  <sheetViews>
    <sheetView workbookViewId="0">
      <selection sqref="A1:G1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2C5BC-D204-4D1B-878D-2F2CD54C82A6}">
  <sheetPr>
    <tabColor rgb="FFFF0000"/>
  </sheetPr>
  <dimension ref="A1:H8"/>
  <sheetViews>
    <sheetView showZeros="0" zoomScale="115" zoomScaleNormal="115" workbookViewId="0">
      <selection activeCell="E14" sqref="E14"/>
    </sheetView>
  </sheetViews>
  <sheetFormatPr defaultColWidth="9.140625" defaultRowHeight="15" x14ac:dyDescent="0.25"/>
  <cols>
    <col min="1" max="1" width="5.7109375" style="50" bestFit="1" customWidth="1"/>
    <col min="2" max="2" width="14.85546875" style="50" customWidth="1"/>
    <col min="3" max="3" width="36.28515625" style="50" customWidth="1"/>
    <col min="4" max="4" width="20.28515625" style="50" customWidth="1"/>
    <col min="5" max="7" width="11.7109375" style="50" customWidth="1"/>
    <col min="8" max="8" width="21.7109375" style="50" customWidth="1"/>
    <col min="9" max="9" width="17.7109375" style="49" customWidth="1"/>
    <col min="10" max="16384" width="9.140625" style="49"/>
  </cols>
  <sheetData>
    <row r="1" spans="1:8" ht="24" customHeight="1" x14ac:dyDescent="0.25">
      <c r="A1" s="335" t="s">
        <v>146</v>
      </c>
      <c r="B1" s="335"/>
      <c r="C1" s="335"/>
      <c r="D1" s="335"/>
      <c r="E1" s="335"/>
      <c r="F1" s="335"/>
      <c r="G1" s="335"/>
      <c r="H1" s="335"/>
    </row>
    <row r="2" spans="1:8" ht="18" customHeight="1" x14ac:dyDescent="0.25">
      <c r="A2" s="340" t="s">
        <v>0</v>
      </c>
      <c r="B2" s="336" t="s">
        <v>187</v>
      </c>
      <c r="C2" s="338" t="s">
        <v>188</v>
      </c>
      <c r="D2" s="336" t="s">
        <v>342</v>
      </c>
      <c r="E2" s="342" t="s">
        <v>189</v>
      </c>
      <c r="F2" s="343"/>
      <c r="G2" s="344"/>
      <c r="H2" s="336" t="s">
        <v>82</v>
      </c>
    </row>
    <row r="3" spans="1:8" ht="37.5" x14ac:dyDescent="0.25">
      <c r="A3" s="341"/>
      <c r="B3" s="337"/>
      <c r="C3" s="339"/>
      <c r="D3" s="337"/>
      <c r="E3" s="10" t="s">
        <v>186</v>
      </c>
      <c r="F3" s="10" t="s">
        <v>190</v>
      </c>
      <c r="G3" s="10" t="s">
        <v>184</v>
      </c>
      <c r="H3" s="337"/>
    </row>
    <row r="4" spans="1:8" ht="47.25" x14ac:dyDescent="0.25">
      <c r="A4" s="31">
        <v>1</v>
      </c>
      <c r="B4" s="9" t="s">
        <v>84</v>
      </c>
      <c r="C4" s="72" t="s">
        <v>179</v>
      </c>
      <c r="D4" s="9" t="s">
        <v>424</v>
      </c>
      <c r="E4" s="9">
        <v>2.9</v>
      </c>
      <c r="F4" s="9">
        <v>0.4</v>
      </c>
      <c r="G4" s="9">
        <f>E4+F4</f>
        <v>3.3</v>
      </c>
      <c r="H4" s="51" t="s">
        <v>192</v>
      </c>
    </row>
    <row r="5" spans="1:8" ht="27.6" customHeight="1" x14ac:dyDescent="0.25">
      <c r="A5" s="31">
        <v>2</v>
      </c>
      <c r="B5" s="9" t="s">
        <v>85</v>
      </c>
      <c r="C5" s="72" t="s">
        <v>182</v>
      </c>
      <c r="D5" s="9" t="s">
        <v>181</v>
      </c>
      <c r="E5" s="9">
        <v>1.9</v>
      </c>
      <c r="F5" s="9">
        <v>0.4</v>
      </c>
      <c r="G5" s="9">
        <f t="shared" ref="G5:G7" si="0">E5+F5</f>
        <v>2.2999999999999998</v>
      </c>
      <c r="H5" s="51" t="s">
        <v>426</v>
      </c>
    </row>
    <row r="6" spans="1:8" ht="31.5" x14ac:dyDescent="0.25">
      <c r="A6" s="31">
        <v>3</v>
      </c>
      <c r="B6" s="9" t="s">
        <v>86</v>
      </c>
      <c r="C6" s="72" t="s">
        <v>173</v>
      </c>
      <c r="D6" s="9" t="s">
        <v>183</v>
      </c>
      <c r="E6" s="9">
        <v>1</v>
      </c>
      <c r="F6" s="9"/>
      <c r="G6" s="9">
        <f t="shared" si="0"/>
        <v>1</v>
      </c>
      <c r="H6" s="51" t="s">
        <v>195</v>
      </c>
    </row>
    <row r="7" spans="1:8" ht="31.5" x14ac:dyDescent="0.25">
      <c r="A7" s="31">
        <v>4</v>
      </c>
      <c r="B7" s="9" t="s">
        <v>87</v>
      </c>
      <c r="C7" s="72" t="s">
        <v>180</v>
      </c>
      <c r="D7" s="9" t="s">
        <v>425</v>
      </c>
      <c r="E7" s="9">
        <v>1.4</v>
      </c>
      <c r="F7" s="9">
        <v>2</v>
      </c>
      <c r="G7" s="9">
        <f t="shared" si="0"/>
        <v>3.4</v>
      </c>
      <c r="H7" s="51" t="s">
        <v>194</v>
      </c>
    </row>
    <row r="8" spans="1:8" ht="27.6" customHeight="1" x14ac:dyDescent="0.25">
      <c r="A8" s="332" t="s">
        <v>191</v>
      </c>
      <c r="B8" s="333"/>
      <c r="C8" s="333"/>
      <c r="D8" s="334"/>
      <c r="E8" s="10">
        <f>SUM(E4:E7)</f>
        <v>7.1999999999999993</v>
      </c>
      <c r="F8" s="10">
        <f t="shared" ref="F8:G8" si="1">SUM(F4:F7)</f>
        <v>2.8</v>
      </c>
      <c r="G8" s="237">
        <f t="shared" si="1"/>
        <v>10</v>
      </c>
      <c r="H8" s="10"/>
    </row>
  </sheetData>
  <mergeCells count="8">
    <mergeCell ref="A8:D8"/>
    <mergeCell ref="A1:H1"/>
    <mergeCell ref="D2:D3"/>
    <mergeCell ref="C2:C3"/>
    <mergeCell ref="B2:B3"/>
    <mergeCell ref="A2:A3"/>
    <mergeCell ref="E2:G2"/>
    <mergeCell ref="H2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3E327-A7BF-4A7D-B05E-49C76BEE955B}">
  <sheetPr>
    <tabColor rgb="FFFF0000"/>
  </sheetPr>
  <dimension ref="A1:K44"/>
  <sheetViews>
    <sheetView showZeros="0" topLeftCell="A11" zoomScaleNormal="100" workbookViewId="0">
      <selection activeCell="E10" sqref="E10"/>
    </sheetView>
  </sheetViews>
  <sheetFormatPr defaultColWidth="9.140625" defaultRowHeight="15" x14ac:dyDescent="0.25"/>
  <cols>
    <col min="1" max="1" width="5.7109375" style="50" bestFit="1" customWidth="1"/>
    <col min="2" max="2" width="23.7109375" style="50" hidden="1" customWidth="1"/>
    <col min="3" max="3" width="19.140625" style="50" customWidth="1"/>
    <col min="4" max="4" width="9.7109375" style="50" hidden="1" customWidth="1"/>
    <col min="5" max="5" width="35.28515625" style="50" customWidth="1"/>
    <col min="6" max="6" width="17.28515625" style="50" hidden="1" customWidth="1"/>
    <col min="7" max="9" width="11.7109375" style="50" customWidth="1"/>
    <col min="10" max="10" width="32.140625" style="50" bestFit="1" customWidth="1"/>
    <col min="11" max="16384" width="9.140625" style="49"/>
  </cols>
  <sheetData>
    <row r="1" spans="1:11" ht="24" customHeight="1" x14ac:dyDescent="0.25">
      <c r="A1" s="335" t="s">
        <v>423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1" ht="18" customHeight="1" x14ac:dyDescent="0.25">
      <c r="A2" s="340" t="s">
        <v>0</v>
      </c>
      <c r="B2" s="338" t="s">
        <v>311</v>
      </c>
      <c r="C2" s="338" t="s">
        <v>187</v>
      </c>
      <c r="D2" s="238"/>
      <c r="E2" s="338" t="s">
        <v>188</v>
      </c>
      <c r="F2" s="338" t="s">
        <v>81</v>
      </c>
      <c r="G2" s="350" t="s">
        <v>189</v>
      </c>
      <c r="H2" s="351"/>
      <c r="I2" s="352"/>
      <c r="J2" s="338" t="s">
        <v>82</v>
      </c>
      <c r="K2" s="348"/>
    </row>
    <row r="3" spans="1:11" ht="37.5" x14ac:dyDescent="0.25">
      <c r="A3" s="341"/>
      <c r="B3" s="339"/>
      <c r="C3" s="339"/>
      <c r="D3" s="239"/>
      <c r="E3" s="339"/>
      <c r="F3" s="339"/>
      <c r="G3" s="1" t="s">
        <v>186</v>
      </c>
      <c r="H3" s="1" t="s">
        <v>190</v>
      </c>
      <c r="I3" s="1" t="s">
        <v>184</v>
      </c>
      <c r="J3" s="339"/>
      <c r="K3" s="349"/>
    </row>
    <row r="4" spans="1:11" ht="28.15" customHeight="1" x14ac:dyDescent="0.25">
      <c r="A4" s="72">
        <f t="shared" ref="A4:A35" si="0">A3+1</f>
        <v>1</v>
      </c>
      <c r="B4" s="72" t="s">
        <v>199</v>
      </c>
      <c r="C4" s="72" t="s">
        <v>196</v>
      </c>
      <c r="D4" s="72" t="s">
        <v>427</v>
      </c>
      <c r="E4" s="72" t="s">
        <v>310</v>
      </c>
      <c r="F4" s="72"/>
      <c r="G4" s="257">
        <v>0.28000000000000003</v>
      </c>
      <c r="H4" s="72"/>
      <c r="I4" s="257">
        <f t="shared" ref="I4:I43" si="1">G4+H4</f>
        <v>0.28000000000000003</v>
      </c>
      <c r="J4" s="258" t="s">
        <v>312</v>
      </c>
      <c r="K4" s="60">
        <v>0.72</v>
      </c>
    </row>
    <row r="5" spans="1:11" ht="27.6" customHeight="1" x14ac:dyDescent="0.25">
      <c r="A5" s="72">
        <f t="shared" si="0"/>
        <v>2</v>
      </c>
      <c r="B5" s="72" t="s">
        <v>196</v>
      </c>
      <c r="C5" s="72" t="s">
        <v>197</v>
      </c>
      <c r="D5" s="72"/>
      <c r="E5" s="72" t="s">
        <v>428</v>
      </c>
      <c r="F5" s="72"/>
      <c r="G5" s="257">
        <v>0.88</v>
      </c>
      <c r="H5" s="72"/>
      <c r="I5" s="257">
        <f t="shared" si="1"/>
        <v>0.88</v>
      </c>
      <c r="J5" s="258" t="s">
        <v>237</v>
      </c>
      <c r="K5" s="60">
        <v>0.93799999999999994</v>
      </c>
    </row>
    <row r="6" spans="1:11" ht="27.6" customHeight="1" x14ac:dyDescent="0.25">
      <c r="A6" s="72">
        <f t="shared" si="0"/>
        <v>3</v>
      </c>
      <c r="B6" s="72" t="s">
        <v>198</v>
      </c>
      <c r="C6" s="72" t="s">
        <v>198</v>
      </c>
      <c r="D6" s="72"/>
      <c r="E6" s="72" t="s">
        <v>429</v>
      </c>
      <c r="F6" s="72"/>
      <c r="G6" s="257">
        <v>0.56000000000000005</v>
      </c>
      <c r="H6" s="72"/>
      <c r="I6" s="257">
        <f t="shared" si="1"/>
        <v>0.56000000000000005</v>
      </c>
      <c r="J6" s="258" t="s">
        <v>291</v>
      </c>
      <c r="K6" s="60">
        <v>1.119</v>
      </c>
    </row>
    <row r="7" spans="1:11" ht="27.6" customHeight="1" x14ac:dyDescent="0.25">
      <c r="A7" s="72">
        <f t="shared" si="0"/>
        <v>4</v>
      </c>
      <c r="B7" s="72" t="s">
        <v>197</v>
      </c>
      <c r="C7" s="72" t="s">
        <v>199</v>
      </c>
      <c r="D7" s="72"/>
      <c r="E7" s="72" t="s">
        <v>313</v>
      </c>
      <c r="F7" s="72"/>
      <c r="G7" s="257">
        <v>0.28000000000000003</v>
      </c>
      <c r="H7" s="72">
        <v>1.1599999999999999</v>
      </c>
      <c r="I7" s="257">
        <f t="shared" si="1"/>
        <v>1.44</v>
      </c>
      <c r="J7" s="258" t="s">
        <v>238</v>
      </c>
      <c r="K7" s="60">
        <v>0.2</v>
      </c>
    </row>
    <row r="8" spans="1:11" ht="27.6" customHeight="1" x14ac:dyDescent="0.25">
      <c r="A8" s="72">
        <f t="shared" si="0"/>
        <v>5</v>
      </c>
      <c r="B8" s="72" t="s">
        <v>200</v>
      </c>
      <c r="C8" s="72" t="s">
        <v>200</v>
      </c>
      <c r="D8" s="72"/>
      <c r="E8" s="72" t="s">
        <v>318</v>
      </c>
      <c r="F8" s="72"/>
      <c r="G8" s="257">
        <v>1.56</v>
      </c>
      <c r="H8" s="72"/>
      <c r="I8" s="257">
        <f t="shared" si="1"/>
        <v>1.56</v>
      </c>
      <c r="J8" s="258" t="s">
        <v>292</v>
      </c>
      <c r="K8" s="60">
        <v>0.6</v>
      </c>
    </row>
    <row r="9" spans="1:11" ht="27.6" customHeight="1" x14ac:dyDescent="0.25">
      <c r="A9" s="72">
        <f t="shared" si="0"/>
        <v>6</v>
      </c>
      <c r="B9" s="72" t="s">
        <v>232</v>
      </c>
      <c r="C9" s="72" t="s">
        <v>201</v>
      </c>
      <c r="D9" s="72"/>
      <c r="E9" s="72" t="s">
        <v>314</v>
      </c>
      <c r="F9" s="72"/>
      <c r="G9" s="257">
        <v>0.32</v>
      </c>
      <c r="H9" s="72">
        <v>0.39</v>
      </c>
      <c r="I9" s="257">
        <f t="shared" si="1"/>
        <v>0.71</v>
      </c>
      <c r="J9" s="258" t="s">
        <v>274</v>
      </c>
      <c r="K9" s="60">
        <v>0.33500000000000002</v>
      </c>
    </row>
    <row r="10" spans="1:11" ht="27.6" customHeight="1" x14ac:dyDescent="0.25">
      <c r="A10" s="72">
        <f t="shared" si="0"/>
        <v>7</v>
      </c>
      <c r="B10" s="72" t="s">
        <v>229</v>
      </c>
      <c r="C10" s="72" t="s">
        <v>202</v>
      </c>
      <c r="D10" s="72"/>
      <c r="E10" s="72" t="s">
        <v>315</v>
      </c>
      <c r="F10" s="72"/>
      <c r="G10" s="257">
        <v>0.42</v>
      </c>
      <c r="H10" s="72"/>
      <c r="I10" s="257">
        <f t="shared" si="1"/>
        <v>0.42</v>
      </c>
      <c r="J10" s="258" t="s">
        <v>271</v>
      </c>
      <c r="K10" s="60">
        <v>0.255</v>
      </c>
    </row>
    <row r="11" spans="1:11" ht="27.6" customHeight="1" x14ac:dyDescent="0.25">
      <c r="A11" s="72">
        <f t="shared" si="0"/>
        <v>8</v>
      </c>
      <c r="B11" s="72" t="s">
        <v>228</v>
      </c>
      <c r="C11" s="72" t="s">
        <v>203</v>
      </c>
      <c r="D11" s="72"/>
      <c r="E11" s="72" t="s">
        <v>316</v>
      </c>
      <c r="F11" s="72"/>
      <c r="G11" s="257">
        <v>0.6</v>
      </c>
      <c r="H11" s="72"/>
      <c r="I11" s="257">
        <f t="shared" si="1"/>
        <v>0.6</v>
      </c>
      <c r="J11" s="258" t="s">
        <v>270</v>
      </c>
      <c r="K11" s="60">
        <v>0.3</v>
      </c>
    </row>
    <row r="12" spans="1:11" ht="27.6" customHeight="1" x14ac:dyDescent="0.25">
      <c r="A12" s="72">
        <f t="shared" si="0"/>
        <v>9</v>
      </c>
      <c r="B12" s="72" t="s">
        <v>230</v>
      </c>
      <c r="C12" s="72" t="s">
        <v>204</v>
      </c>
      <c r="D12" s="72"/>
      <c r="E12" s="72" t="s">
        <v>317</v>
      </c>
      <c r="F12" s="72"/>
      <c r="G12" s="257">
        <v>0.19</v>
      </c>
      <c r="H12" s="72"/>
      <c r="I12" s="257">
        <f t="shared" si="1"/>
        <v>0.19</v>
      </c>
      <c r="J12" s="258" t="s">
        <v>272</v>
      </c>
      <c r="K12" s="60">
        <v>0.2</v>
      </c>
    </row>
    <row r="13" spans="1:11" ht="24.6" customHeight="1" x14ac:dyDescent="0.25">
      <c r="A13" s="72">
        <f t="shared" si="0"/>
        <v>10</v>
      </c>
      <c r="B13" s="72" t="s">
        <v>234</v>
      </c>
      <c r="C13" s="72" t="s">
        <v>205</v>
      </c>
      <c r="D13" s="72"/>
      <c r="E13" s="72" t="s">
        <v>319</v>
      </c>
      <c r="F13" s="72"/>
      <c r="G13" s="257"/>
      <c r="H13" s="72">
        <v>1.1200000000000001</v>
      </c>
      <c r="I13" s="257">
        <f t="shared" si="1"/>
        <v>1.1200000000000001</v>
      </c>
      <c r="J13" s="258" t="s">
        <v>185</v>
      </c>
      <c r="K13" s="60"/>
    </row>
    <row r="14" spans="1:11" ht="27.6" customHeight="1" x14ac:dyDescent="0.25">
      <c r="A14" s="72">
        <f t="shared" si="0"/>
        <v>11</v>
      </c>
      <c r="B14" s="72" t="s">
        <v>294</v>
      </c>
      <c r="C14" s="72" t="s">
        <v>206</v>
      </c>
      <c r="D14" s="72"/>
      <c r="E14" s="72" t="s">
        <v>320</v>
      </c>
      <c r="F14" s="72"/>
      <c r="G14" s="257"/>
      <c r="H14" s="72">
        <v>4.0999999999999996</v>
      </c>
      <c r="I14" s="257">
        <f t="shared" si="1"/>
        <v>4.0999999999999996</v>
      </c>
      <c r="J14" s="258" t="s">
        <v>185</v>
      </c>
      <c r="K14" s="60"/>
    </row>
    <row r="15" spans="1:11" ht="27.6" customHeight="1" x14ac:dyDescent="0.25">
      <c r="A15" s="72">
        <f t="shared" si="0"/>
        <v>12</v>
      </c>
      <c r="B15" s="72" t="s">
        <v>226</v>
      </c>
      <c r="C15" s="72" t="s">
        <v>207</v>
      </c>
      <c r="D15" s="72"/>
      <c r="E15" s="72" t="s">
        <v>569</v>
      </c>
      <c r="F15" s="72"/>
      <c r="G15" s="257"/>
      <c r="H15" s="72">
        <v>2.8</v>
      </c>
      <c r="I15" s="257">
        <f t="shared" ref="I15" si="2">G15+H15</f>
        <v>2.8</v>
      </c>
      <c r="J15" s="258" t="s">
        <v>570</v>
      </c>
      <c r="K15" s="60">
        <v>0.41</v>
      </c>
    </row>
    <row r="16" spans="1:11" ht="27.6" customHeight="1" x14ac:dyDescent="0.25">
      <c r="A16" s="72">
        <f t="shared" ref="A16:A22" si="3">A15+1</f>
        <v>13</v>
      </c>
      <c r="B16" s="72" t="s">
        <v>225</v>
      </c>
      <c r="C16" s="72" t="s">
        <v>208</v>
      </c>
      <c r="D16" s="72"/>
      <c r="E16" s="72" t="s">
        <v>321</v>
      </c>
      <c r="F16" s="72"/>
      <c r="G16" s="257">
        <v>0.24</v>
      </c>
      <c r="H16" s="72"/>
      <c r="I16" s="257">
        <f t="shared" si="1"/>
        <v>0.24</v>
      </c>
      <c r="J16" s="258" t="s">
        <v>435</v>
      </c>
      <c r="K16" s="60">
        <v>0.2</v>
      </c>
    </row>
    <row r="17" spans="1:11" ht="27.6" customHeight="1" x14ac:dyDescent="0.25">
      <c r="A17" s="72">
        <f t="shared" si="3"/>
        <v>14</v>
      </c>
      <c r="B17" s="72" t="s">
        <v>225</v>
      </c>
      <c r="C17" s="72" t="s">
        <v>571</v>
      </c>
      <c r="D17" s="72"/>
      <c r="E17" s="72" t="s">
        <v>572</v>
      </c>
      <c r="F17" s="72"/>
      <c r="G17" s="257">
        <v>0.62</v>
      </c>
      <c r="H17" s="72"/>
      <c r="I17" s="257">
        <f t="shared" ref="I17" si="4">G17+H17</f>
        <v>0.62</v>
      </c>
      <c r="J17" s="258" t="s">
        <v>573</v>
      </c>
      <c r="K17" s="60">
        <v>0.2</v>
      </c>
    </row>
    <row r="18" spans="1:11" ht="27.6" customHeight="1" x14ac:dyDescent="0.25">
      <c r="A18" s="72">
        <f t="shared" si="3"/>
        <v>15</v>
      </c>
      <c r="B18" s="72" t="s">
        <v>225</v>
      </c>
      <c r="C18" s="72" t="s">
        <v>574</v>
      </c>
      <c r="D18" s="72"/>
      <c r="E18" s="72" t="s">
        <v>575</v>
      </c>
      <c r="F18" s="72"/>
      <c r="G18" s="257">
        <v>0.19</v>
      </c>
      <c r="H18" s="72">
        <v>0.14000000000000001</v>
      </c>
      <c r="I18" s="257">
        <f t="shared" ref="I18" si="5">G18+H18</f>
        <v>0.33</v>
      </c>
      <c r="J18" s="258" t="s">
        <v>576</v>
      </c>
      <c r="K18" s="60">
        <v>0.2</v>
      </c>
    </row>
    <row r="19" spans="1:11" ht="27.6" customHeight="1" x14ac:dyDescent="0.25">
      <c r="A19" s="72">
        <f t="shared" si="3"/>
        <v>16</v>
      </c>
      <c r="B19" s="72" t="s">
        <v>223</v>
      </c>
      <c r="C19" s="72" t="s">
        <v>209</v>
      </c>
      <c r="D19" s="72"/>
      <c r="E19" s="72" t="s">
        <v>577</v>
      </c>
      <c r="F19" s="72"/>
      <c r="G19" s="257">
        <v>0.23</v>
      </c>
      <c r="H19" s="72"/>
      <c r="I19" s="257">
        <f t="shared" si="1"/>
        <v>0.23</v>
      </c>
      <c r="J19" s="258" t="s">
        <v>578</v>
      </c>
      <c r="K19" s="60">
        <v>0.3</v>
      </c>
    </row>
    <row r="20" spans="1:11" ht="27.6" customHeight="1" x14ac:dyDescent="0.25">
      <c r="A20" s="72">
        <f t="shared" si="3"/>
        <v>17</v>
      </c>
      <c r="B20" s="72" t="s">
        <v>223</v>
      </c>
      <c r="C20" s="72" t="s">
        <v>579</v>
      </c>
      <c r="D20" s="72"/>
      <c r="E20" s="72" t="s">
        <v>581</v>
      </c>
      <c r="F20" s="72"/>
      <c r="G20" s="257">
        <v>0.93</v>
      </c>
      <c r="H20" s="72">
        <v>0.18</v>
      </c>
      <c r="I20" s="257">
        <f t="shared" ref="I20:I21" si="6">G20+H20</f>
        <v>1.1100000000000001</v>
      </c>
      <c r="J20" s="258" t="s">
        <v>582</v>
      </c>
      <c r="K20" s="60">
        <v>0.3</v>
      </c>
    </row>
    <row r="21" spans="1:11" ht="27.6" customHeight="1" x14ac:dyDescent="0.25">
      <c r="A21" s="72">
        <f t="shared" si="3"/>
        <v>18</v>
      </c>
      <c r="B21" s="72" t="s">
        <v>223</v>
      </c>
      <c r="C21" s="72" t="s">
        <v>580</v>
      </c>
      <c r="D21" s="72"/>
      <c r="E21" s="72" t="s">
        <v>583</v>
      </c>
      <c r="F21" s="72"/>
      <c r="G21" s="257">
        <v>0.92</v>
      </c>
      <c r="H21" s="72"/>
      <c r="I21" s="257">
        <f t="shared" si="6"/>
        <v>0.92</v>
      </c>
      <c r="J21" s="258" t="s">
        <v>584</v>
      </c>
      <c r="K21" s="60">
        <v>0.3</v>
      </c>
    </row>
    <row r="22" spans="1:11" ht="27.6" customHeight="1" x14ac:dyDescent="0.25">
      <c r="A22" s="72">
        <f t="shared" si="3"/>
        <v>19</v>
      </c>
      <c r="B22" s="72" t="s">
        <v>219</v>
      </c>
      <c r="C22" s="72" t="s">
        <v>210</v>
      </c>
      <c r="D22" s="72"/>
      <c r="E22" s="72" t="s">
        <v>322</v>
      </c>
      <c r="F22" s="72"/>
      <c r="G22" s="257">
        <v>0.37</v>
      </c>
      <c r="H22" s="72"/>
      <c r="I22" s="257">
        <f t="shared" si="1"/>
        <v>0.37</v>
      </c>
      <c r="J22" s="258" t="s">
        <v>261</v>
      </c>
      <c r="K22" s="60">
        <v>0.56999999999999995</v>
      </c>
    </row>
    <row r="23" spans="1:11" ht="27.6" customHeight="1" x14ac:dyDescent="0.25">
      <c r="A23" s="72">
        <f t="shared" si="0"/>
        <v>20</v>
      </c>
      <c r="B23" s="72" t="s">
        <v>201</v>
      </c>
      <c r="C23" s="72" t="s">
        <v>211</v>
      </c>
      <c r="D23" s="72"/>
      <c r="E23" s="72" t="s">
        <v>323</v>
      </c>
      <c r="F23" s="72"/>
      <c r="G23" s="257">
        <v>1.04</v>
      </c>
      <c r="H23" s="72"/>
      <c r="I23" s="257">
        <f t="shared" si="1"/>
        <v>1.04</v>
      </c>
      <c r="J23" s="258" t="s">
        <v>432</v>
      </c>
      <c r="K23" s="60">
        <v>0.63700000000000001</v>
      </c>
    </row>
    <row r="24" spans="1:11" ht="27.6" customHeight="1" x14ac:dyDescent="0.25">
      <c r="A24" s="72">
        <f t="shared" si="0"/>
        <v>21</v>
      </c>
      <c r="B24" s="72" t="s">
        <v>325</v>
      </c>
      <c r="C24" s="72" t="s">
        <v>295</v>
      </c>
      <c r="D24" s="72"/>
      <c r="E24" s="72" t="s">
        <v>324</v>
      </c>
      <c r="F24" s="72"/>
      <c r="G24" s="257">
        <v>0.86</v>
      </c>
      <c r="H24" s="72"/>
      <c r="I24" s="257">
        <f t="shared" si="1"/>
        <v>0.86</v>
      </c>
      <c r="J24" s="258" t="s">
        <v>434</v>
      </c>
      <c r="K24" s="60">
        <v>1.1299999999999999</v>
      </c>
    </row>
    <row r="25" spans="1:11" ht="27.6" hidden="1" customHeight="1" x14ac:dyDescent="0.25">
      <c r="A25" s="72">
        <f t="shared" si="0"/>
        <v>22</v>
      </c>
      <c r="B25" s="72" t="s">
        <v>212</v>
      </c>
      <c r="C25" s="72" t="s">
        <v>295</v>
      </c>
      <c r="D25" s="72"/>
      <c r="E25" s="72"/>
      <c r="F25" s="72"/>
      <c r="G25" s="257"/>
      <c r="H25" s="72"/>
      <c r="I25" s="257">
        <f t="shared" si="1"/>
        <v>0</v>
      </c>
      <c r="J25" s="258" t="s">
        <v>253</v>
      </c>
      <c r="K25" s="60">
        <v>0.5</v>
      </c>
    </row>
    <row r="26" spans="1:11" ht="27.6" customHeight="1" x14ac:dyDescent="0.25">
      <c r="A26" s="72">
        <f t="shared" si="0"/>
        <v>23</v>
      </c>
      <c r="B26" s="72" t="s">
        <v>213</v>
      </c>
      <c r="C26" s="72" t="s">
        <v>296</v>
      </c>
      <c r="D26" s="72"/>
      <c r="E26" s="72" t="s">
        <v>326</v>
      </c>
      <c r="F26" s="72"/>
      <c r="G26" s="257">
        <v>0.27300000000000002</v>
      </c>
      <c r="H26" s="72"/>
      <c r="I26" s="257">
        <f t="shared" si="1"/>
        <v>0.27300000000000002</v>
      </c>
      <c r="J26" s="258" t="s">
        <v>254</v>
      </c>
      <c r="K26" s="60">
        <v>0.27300000000000002</v>
      </c>
    </row>
    <row r="27" spans="1:11" ht="27.6" customHeight="1" x14ac:dyDescent="0.25">
      <c r="A27" s="72">
        <f t="shared" si="0"/>
        <v>24</v>
      </c>
      <c r="B27" s="72" t="s">
        <v>206</v>
      </c>
      <c r="C27" s="72" t="s">
        <v>212</v>
      </c>
      <c r="D27" s="72"/>
      <c r="E27" s="72" t="s">
        <v>327</v>
      </c>
      <c r="F27" s="72"/>
      <c r="G27" s="257">
        <v>0.62</v>
      </c>
      <c r="H27" s="72"/>
      <c r="I27" s="257">
        <f t="shared" si="1"/>
        <v>0.62</v>
      </c>
      <c r="J27" s="258" t="s">
        <v>585</v>
      </c>
      <c r="K27" s="60">
        <v>0.47599999999999998</v>
      </c>
    </row>
    <row r="28" spans="1:11" ht="27.6" customHeight="1" x14ac:dyDescent="0.25">
      <c r="A28" s="72">
        <f t="shared" si="0"/>
        <v>25</v>
      </c>
      <c r="B28" s="72" t="s">
        <v>202</v>
      </c>
      <c r="C28" s="72" t="s">
        <v>213</v>
      </c>
      <c r="D28" s="72"/>
      <c r="E28" s="72" t="s">
        <v>328</v>
      </c>
      <c r="F28" s="72"/>
      <c r="G28" s="257">
        <v>1</v>
      </c>
      <c r="H28" s="72"/>
      <c r="I28" s="257">
        <f t="shared" si="1"/>
        <v>1</v>
      </c>
      <c r="J28" s="258" t="s">
        <v>243</v>
      </c>
      <c r="K28" s="60">
        <v>0.71499999999999997</v>
      </c>
    </row>
    <row r="29" spans="1:11" ht="27.6" customHeight="1" x14ac:dyDescent="0.25">
      <c r="A29" s="72">
        <f t="shared" si="0"/>
        <v>26</v>
      </c>
      <c r="B29" s="72" t="s">
        <v>214</v>
      </c>
      <c r="C29" s="72" t="s">
        <v>297</v>
      </c>
      <c r="D29" s="72"/>
      <c r="E29" s="72" t="s">
        <v>329</v>
      </c>
      <c r="F29" s="72"/>
      <c r="G29" s="257">
        <v>0.19</v>
      </c>
      <c r="H29" s="72"/>
      <c r="I29" s="257">
        <f t="shared" si="1"/>
        <v>0.19</v>
      </c>
      <c r="J29" s="258" t="s">
        <v>255</v>
      </c>
      <c r="K29" s="60">
        <v>0.19</v>
      </c>
    </row>
    <row r="30" spans="1:11" ht="27.6" customHeight="1" x14ac:dyDescent="0.25">
      <c r="A30" s="72">
        <f t="shared" si="0"/>
        <v>27</v>
      </c>
      <c r="B30" s="72" t="s">
        <v>207</v>
      </c>
      <c r="C30" s="72" t="s">
        <v>298</v>
      </c>
      <c r="D30" s="72"/>
      <c r="E30" s="72" t="s">
        <v>330</v>
      </c>
      <c r="F30" s="72"/>
      <c r="G30" s="257">
        <v>1.56</v>
      </c>
      <c r="H30" s="72"/>
      <c r="I30" s="257">
        <f t="shared" si="1"/>
        <v>1.56</v>
      </c>
      <c r="J30" s="258" t="s">
        <v>433</v>
      </c>
      <c r="K30" s="60">
        <v>0.56000000000000005</v>
      </c>
    </row>
    <row r="31" spans="1:11" ht="27.6" customHeight="1" x14ac:dyDescent="0.25">
      <c r="A31" s="72">
        <f t="shared" si="0"/>
        <v>28</v>
      </c>
      <c r="B31" s="72" t="s">
        <v>210</v>
      </c>
      <c r="C31" s="72" t="s">
        <v>299</v>
      </c>
      <c r="D31" s="72"/>
      <c r="E31" s="72" t="s">
        <v>331</v>
      </c>
      <c r="F31" s="72"/>
      <c r="G31" s="257">
        <v>0.49</v>
      </c>
      <c r="H31" s="72"/>
      <c r="I31" s="257">
        <f t="shared" si="1"/>
        <v>0.49</v>
      </c>
      <c r="J31" s="258" t="s">
        <v>251</v>
      </c>
      <c r="K31" s="60">
        <v>1.2</v>
      </c>
    </row>
    <row r="32" spans="1:11" ht="27.6" customHeight="1" x14ac:dyDescent="0.25">
      <c r="A32" s="72">
        <f t="shared" si="0"/>
        <v>29</v>
      </c>
      <c r="B32" s="72" t="s">
        <v>216</v>
      </c>
      <c r="C32" s="72" t="s">
        <v>300</v>
      </c>
      <c r="D32" s="72"/>
      <c r="E32" s="72" t="s">
        <v>332</v>
      </c>
      <c r="F32" s="72"/>
      <c r="G32" s="257">
        <v>0.28000000000000003</v>
      </c>
      <c r="H32" s="72"/>
      <c r="I32" s="257">
        <f t="shared" si="1"/>
        <v>0.28000000000000003</v>
      </c>
      <c r="J32" s="258" t="s">
        <v>257</v>
      </c>
      <c r="K32" s="60">
        <v>0.3</v>
      </c>
    </row>
    <row r="33" spans="1:11" ht="27.6" customHeight="1" x14ac:dyDescent="0.25">
      <c r="A33" s="72">
        <f t="shared" si="0"/>
        <v>30</v>
      </c>
      <c r="B33" s="72" t="s">
        <v>293</v>
      </c>
      <c r="C33" s="72" t="s">
        <v>214</v>
      </c>
      <c r="D33" s="72"/>
      <c r="E33" s="72" t="s">
        <v>333</v>
      </c>
      <c r="F33" s="72"/>
      <c r="G33" s="257"/>
      <c r="H33" s="72">
        <v>3.4</v>
      </c>
      <c r="I33" s="257">
        <f t="shared" si="1"/>
        <v>3.4</v>
      </c>
      <c r="J33" s="258" t="s">
        <v>185</v>
      </c>
      <c r="K33" s="60"/>
    </row>
    <row r="34" spans="1:11" ht="27.6" customHeight="1" x14ac:dyDescent="0.25">
      <c r="A34" s="72">
        <f t="shared" si="0"/>
        <v>31</v>
      </c>
      <c r="B34" s="72" t="s">
        <v>217</v>
      </c>
      <c r="C34" s="72" t="s">
        <v>215</v>
      </c>
      <c r="D34" s="72"/>
      <c r="E34" s="72" t="s">
        <v>334</v>
      </c>
      <c r="F34" s="72"/>
      <c r="G34" s="257">
        <v>0.35</v>
      </c>
      <c r="H34" s="72"/>
      <c r="I34" s="257">
        <f t="shared" si="1"/>
        <v>0.35</v>
      </c>
      <c r="J34" s="258" t="s">
        <v>258</v>
      </c>
      <c r="K34" s="60">
        <v>1</v>
      </c>
    </row>
    <row r="35" spans="1:11" ht="27.6" customHeight="1" x14ac:dyDescent="0.25">
      <c r="A35" s="72">
        <f t="shared" si="0"/>
        <v>32</v>
      </c>
      <c r="B35" s="72" t="s">
        <v>224</v>
      </c>
      <c r="C35" s="72" t="s">
        <v>216</v>
      </c>
      <c r="D35" s="72"/>
      <c r="E35" s="72" t="s">
        <v>336</v>
      </c>
      <c r="F35" s="72"/>
      <c r="G35" s="257">
        <v>0.55000000000000004</v>
      </c>
      <c r="H35" s="72"/>
      <c r="I35" s="257">
        <f t="shared" si="1"/>
        <v>0.55000000000000004</v>
      </c>
      <c r="J35" s="258" t="s">
        <v>266</v>
      </c>
      <c r="K35" s="60">
        <v>0.5</v>
      </c>
    </row>
    <row r="36" spans="1:11" ht="27.6" customHeight="1" x14ac:dyDescent="0.25">
      <c r="A36" s="72">
        <f>A37+1</f>
        <v>34</v>
      </c>
      <c r="B36" s="72" t="s">
        <v>215</v>
      </c>
      <c r="C36" s="72" t="s">
        <v>217</v>
      </c>
      <c r="D36" s="72"/>
      <c r="E36" s="72" t="s">
        <v>335</v>
      </c>
      <c r="F36" s="72"/>
      <c r="G36" s="257">
        <v>0.43</v>
      </c>
      <c r="H36" s="72"/>
      <c r="I36" s="257">
        <f t="shared" si="1"/>
        <v>0.43</v>
      </c>
      <c r="J36" s="258" t="s">
        <v>256</v>
      </c>
      <c r="K36" s="60">
        <v>0.38</v>
      </c>
    </row>
    <row r="37" spans="1:11" ht="27.6" customHeight="1" x14ac:dyDescent="0.25">
      <c r="A37" s="72">
        <f>A35+1</f>
        <v>33</v>
      </c>
      <c r="B37" s="72" t="s">
        <v>233</v>
      </c>
      <c r="C37" s="72" t="s">
        <v>218</v>
      </c>
      <c r="D37" s="72"/>
      <c r="E37" s="72" t="s">
        <v>337</v>
      </c>
      <c r="F37" s="72"/>
      <c r="G37" s="257">
        <v>0.2</v>
      </c>
      <c r="H37" s="72"/>
      <c r="I37" s="257">
        <f t="shared" si="1"/>
        <v>0.2</v>
      </c>
      <c r="J37" s="258" t="s">
        <v>277</v>
      </c>
      <c r="K37" s="60">
        <v>0.3</v>
      </c>
    </row>
    <row r="38" spans="1:11" ht="27.6" customHeight="1" x14ac:dyDescent="0.25">
      <c r="A38" s="72">
        <f>A36+1</f>
        <v>35</v>
      </c>
      <c r="B38" s="72" t="s">
        <v>309</v>
      </c>
      <c r="C38" s="72" t="s">
        <v>219</v>
      </c>
      <c r="D38" s="72"/>
      <c r="E38" s="72" t="s">
        <v>338</v>
      </c>
      <c r="F38" s="72"/>
      <c r="G38" s="257">
        <v>0.73</v>
      </c>
      <c r="H38" s="72"/>
      <c r="I38" s="257">
        <f t="shared" si="1"/>
        <v>0.73</v>
      </c>
      <c r="J38" s="258" t="s">
        <v>308</v>
      </c>
      <c r="K38" s="60">
        <v>0.5</v>
      </c>
    </row>
    <row r="39" spans="1:11" ht="27.6" hidden="1" customHeight="1" x14ac:dyDescent="0.25">
      <c r="A39" s="72">
        <f t="shared" ref="A39:A43" si="7">A38+1</f>
        <v>36</v>
      </c>
      <c r="B39" s="72" t="s">
        <v>303</v>
      </c>
      <c r="C39" s="72"/>
      <c r="D39" s="72"/>
      <c r="E39" s="258"/>
      <c r="F39" s="72"/>
      <c r="G39" s="257"/>
      <c r="H39" s="72"/>
      <c r="I39" s="257">
        <f t="shared" si="1"/>
        <v>0</v>
      </c>
      <c r="J39" s="258" t="s">
        <v>301</v>
      </c>
      <c r="K39" s="60">
        <v>0.8</v>
      </c>
    </row>
    <row r="40" spans="1:11" ht="27.6" customHeight="1" x14ac:dyDescent="0.25">
      <c r="A40" s="72">
        <f t="shared" si="7"/>
        <v>37</v>
      </c>
      <c r="B40" s="72" t="s">
        <v>304</v>
      </c>
      <c r="C40" s="72" t="s">
        <v>220</v>
      </c>
      <c r="D40" s="72"/>
      <c r="E40" s="72" t="s">
        <v>339</v>
      </c>
      <c r="F40" s="72"/>
      <c r="G40" s="257">
        <v>0.33</v>
      </c>
      <c r="H40" s="72"/>
      <c r="I40" s="257">
        <f t="shared" si="1"/>
        <v>0.33</v>
      </c>
      <c r="J40" s="258" t="s">
        <v>302</v>
      </c>
      <c r="K40" s="60">
        <v>0.8</v>
      </c>
    </row>
    <row r="41" spans="1:11" ht="27.6" customHeight="1" x14ac:dyDescent="0.25">
      <c r="A41" s="72">
        <f t="shared" si="7"/>
        <v>38</v>
      </c>
      <c r="B41" s="72" t="s">
        <v>305</v>
      </c>
      <c r="C41" s="72" t="s">
        <v>307</v>
      </c>
      <c r="D41" s="72"/>
      <c r="E41" s="72" t="s">
        <v>340</v>
      </c>
      <c r="F41" s="72"/>
      <c r="G41" s="257">
        <v>0.27</v>
      </c>
      <c r="H41" s="72"/>
      <c r="I41" s="257">
        <f t="shared" si="1"/>
        <v>0.27</v>
      </c>
      <c r="J41" s="258" t="s">
        <v>306</v>
      </c>
      <c r="K41" s="60"/>
    </row>
    <row r="42" spans="1:11" ht="26.45" customHeight="1" x14ac:dyDescent="0.25">
      <c r="A42" s="72">
        <f t="shared" si="7"/>
        <v>39</v>
      </c>
      <c r="B42" s="72" t="s">
        <v>231</v>
      </c>
      <c r="C42" s="72" t="s">
        <v>221</v>
      </c>
      <c r="D42" s="72"/>
      <c r="E42" s="72" t="s">
        <v>341</v>
      </c>
      <c r="F42" s="72"/>
      <c r="G42" s="257">
        <v>0.33</v>
      </c>
      <c r="H42" s="72"/>
      <c r="I42" s="257">
        <f t="shared" si="1"/>
        <v>0.33</v>
      </c>
      <c r="J42" s="258" t="s">
        <v>430</v>
      </c>
      <c r="K42" s="60">
        <v>0.3</v>
      </c>
    </row>
    <row r="43" spans="1:11" ht="26.45" customHeight="1" x14ac:dyDescent="0.25">
      <c r="A43" s="72">
        <f t="shared" si="7"/>
        <v>40</v>
      </c>
      <c r="B43" s="72" t="s">
        <v>227</v>
      </c>
      <c r="C43" s="72" t="s">
        <v>222</v>
      </c>
      <c r="D43" s="72"/>
      <c r="E43" s="72" t="s">
        <v>269</v>
      </c>
      <c r="F43" s="72"/>
      <c r="G43" s="257">
        <v>0.26</v>
      </c>
      <c r="H43" s="72"/>
      <c r="I43" s="257">
        <f t="shared" si="1"/>
        <v>0.26</v>
      </c>
      <c r="J43" s="258" t="s">
        <v>431</v>
      </c>
      <c r="K43" s="60">
        <v>0.5</v>
      </c>
    </row>
    <row r="44" spans="1:11" ht="27.6" customHeight="1" x14ac:dyDescent="0.25">
      <c r="A44" s="345" t="s">
        <v>191</v>
      </c>
      <c r="B44" s="346"/>
      <c r="C44" s="346"/>
      <c r="D44" s="346"/>
      <c r="E44" s="346"/>
      <c r="F44" s="347"/>
      <c r="G44" s="257">
        <f>SUM(G4:G43)</f>
        <v>18.352999999999994</v>
      </c>
      <c r="H44" s="72">
        <f>SUM(H4:H43)</f>
        <v>13.290000000000001</v>
      </c>
      <c r="I44" s="257">
        <f>SUM(I4:I43)</f>
        <v>31.642999999999997</v>
      </c>
      <c r="J44" s="72"/>
    </row>
  </sheetData>
  <autoFilter ref="A2:K3" xr:uid="{7DE3E327-A7BF-4A7D-B05E-49C76BEE955B}">
    <filterColumn colId="6" showButton="0"/>
    <filterColumn colId="7" showButton="0"/>
    <sortState xmlns:xlrd2="http://schemas.microsoft.com/office/spreadsheetml/2017/richdata2" ref="A5:K51">
      <sortCondition ref="C2:C3"/>
    </sortState>
  </autoFilter>
  <mergeCells count="10">
    <mergeCell ref="A44:F44"/>
    <mergeCell ref="K2:K3"/>
    <mergeCell ref="C2:C3"/>
    <mergeCell ref="A1:J1"/>
    <mergeCell ref="A2:A3"/>
    <mergeCell ref="B2:B3"/>
    <mergeCell ref="E2:E3"/>
    <mergeCell ref="F2:F3"/>
    <mergeCell ref="G2:I2"/>
    <mergeCell ref="J2:J3"/>
  </mergeCells>
  <phoneticPr fontId="20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518DC-63DE-48BC-B0EF-33B8A7E7225D}">
  <sheetPr>
    <tabColor rgb="FFFF0000"/>
  </sheetPr>
  <dimension ref="A1:X125"/>
  <sheetViews>
    <sheetView showZeros="0" topLeftCell="A2" zoomScaleNormal="100" workbookViewId="0">
      <selection activeCell="B83" sqref="B83"/>
    </sheetView>
  </sheetViews>
  <sheetFormatPr defaultColWidth="9.140625" defaultRowHeight="12.75" x14ac:dyDescent="0.2"/>
  <cols>
    <col min="1" max="1" width="5.5703125" style="145" customWidth="1"/>
    <col min="2" max="2" width="52.28515625" style="145" customWidth="1"/>
    <col min="3" max="3" width="9.7109375" style="145" customWidth="1"/>
    <col min="4" max="4" width="10.42578125" style="145" customWidth="1"/>
    <col min="5" max="5" width="9.7109375" style="145" customWidth="1"/>
    <col min="6" max="6" width="10.28515625" style="145" customWidth="1"/>
    <col min="7" max="7" width="10.85546875" style="145" customWidth="1"/>
    <col min="8" max="8" width="10.28515625" style="145" customWidth="1"/>
    <col min="9" max="9" width="14.28515625" style="145" customWidth="1"/>
    <col min="10" max="10" width="10.85546875" style="145" customWidth="1"/>
    <col min="11" max="11" width="10" style="145" customWidth="1"/>
    <col min="12" max="12" width="16.42578125" style="145" customWidth="1"/>
    <col min="13" max="13" width="9.140625" style="145" customWidth="1"/>
    <col min="14" max="14" width="25.5703125" style="145" customWidth="1"/>
    <col min="15" max="15" width="10" style="145" bestFit="1" customWidth="1"/>
    <col min="16" max="256" width="9.140625" style="145"/>
    <col min="257" max="257" width="5.5703125" style="145" customWidth="1"/>
    <col min="258" max="258" width="30.28515625" style="145" bestFit="1" customWidth="1"/>
    <col min="259" max="259" width="9.7109375" style="145" customWidth="1"/>
    <col min="260" max="268" width="0" style="145" hidden="1" customWidth="1"/>
    <col min="269" max="269" width="9.140625" style="145"/>
    <col min="270" max="270" width="25.5703125" style="145" customWidth="1"/>
    <col min="271" max="271" width="10" style="145" bestFit="1" customWidth="1"/>
    <col min="272" max="512" width="9.140625" style="145"/>
    <col min="513" max="513" width="5.5703125" style="145" customWidth="1"/>
    <col min="514" max="514" width="30.28515625" style="145" bestFit="1" customWidth="1"/>
    <col min="515" max="515" width="9.7109375" style="145" customWidth="1"/>
    <col min="516" max="524" width="0" style="145" hidden="1" customWidth="1"/>
    <col min="525" max="525" width="9.140625" style="145"/>
    <col min="526" max="526" width="25.5703125" style="145" customWidth="1"/>
    <col min="527" max="527" width="10" style="145" bestFit="1" customWidth="1"/>
    <col min="528" max="768" width="9.140625" style="145"/>
    <col min="769" max="769" width="5.5703125" style="145" customWidth="1"/>
    <col min="770" max="770" width="30.28515625" style="145" bestFit="1" customWidth="1"/>
    <col min="771" max="771" width="9.7109375" style="145" customWidth="1"/>
    <col min="772" max="780" width="0" style="145" hidden="1" customWidth="1"/>
    <col min="781" max="781" width="9.140625" style="145"/>
    <col min="782" max="782" width="25.5703125" style="145" customWidth="1"/>
    <col min="783" max="783" width="10" style="145" bestFit="1" customWidth="1"/>
    <col min="784" max="1024" width="9.140625" style="145"/>
    <col min="1025" max="1025" width="5.5703125" style="145" customWidth="1"/>
    <col min="1026" max="1026" width="30.28515625" style="145" bestFit="1" customWidth="1"/>
    <col min="1027" max="1027" width="9.7109375" style="145" customWidth="1"/>
    <col min="1028" max="1036" width="0" style="145" hidden="1" customWidth="1"/>
    <col min="1037" max="1037" width="9.140625" style="145"/>
    <col min="1038" max="1038" width="25.5703125" style="145" customWidth="1"/>
    <col min="1039" max="1039" width="10" style="145" bestFit="1" customWidth="1"/>
    <col min="1040" max="1280" width="9.140625" style="145"/>
    <col min="1281" max="1281" width="5.5703125" style="145" customWidth="1"/>
    <col min="1282" max="1282" width="30.28515625" style="145" bestFit="1" customWidth="1"/>
    <col min="1283" max="1283" width="9.7109375" style="145" customWidth="1"/>
    <col min="1284" max="1292" width="0" style="145" hidden="1" customWidth="1"/>
    <col min="1293" max="1293" width="9.140625" style="145"/>
    <col min="1294" max="1294" width="25.5703125" style="145" customWidth="1"/>
    <col min="1295" max="1295" width="10" style="145" bestFit="1" customWidth="1"/>
    <col min="1296" max="1536" width="9.140625" style="145"/>
    <col min="1537" max="1537" width="5.5703125" style="145" customWidth="1"/>
    <col min="1538" max="1538" width="30.28515625" style="145" bestFit="1" customWidth="1"/>
    <col min="1539" max="1539" width="9.7109375" style="145" customWidth="1"/>
    <col min="1540" max="1548" width="0" style="145" hidden="1" customWidth="1"/>
    <col min="1549" max="1549" width="9.140625" style="145"/>
    <col min="1550" max="1550" width="25.5703125" style="145" customWidth="1"/>
    <col min="1551" max="1551" width="10" style="145" bestFit="1" customWidth="1"/>
    <col min="1552" max="1792" width="9.140625" style="145"/>
    <col min="1793" max="1793" width="5.5703125" style="145" customWidth="1"/>
    <col min="1794" max="1794" width="30.28515625" style="145" bestFit="1" customWidth="1"/>
    <col min="1795" max="1795" width="9.7109375" style="145" customWidth="1"/>
    <col min="1796" max="1804" width="0" style="145" hidden="1" customWidth="1"/>
    <col min="1805" max="1805" width="9.140625" style="145"/>
    <col min="1806" max="1806" width="25.5703125" style="145" customWidth="1"/>
    <col min="1807" max="1807" width="10" style="145" bestFit="1" customWidth="1"/>
    <col min="1808" max="2048" width="9.140625" style="145"/>
    <col min="2049" max="2049" width="5.5703125" style="145" customWidth="1"/>
    <col min="2050" max="2050" width="30.28515625" style="145" bestFit="1" customWidth="1"/>
    <col min="2051" max="2051" width="9.7109375" style="145" customWidth="1"/>
    <col min="2052" max="2060" width="0" style="145" hidden="1" customWidth="1"/>
    <col min="2061" max="2061" width="9.140625" style="145"/>
    <col min="2062" max="2062" width="25.5703125" style="145" customWidth="1"/>
    <col min="2063" max="2063" width="10" style="145" bestFit="1" customWidth="1"/>
    <col min="2064" max="2304" width="9.140625" style="145"/>
    <col min="2305" max="2305" width="5.5703125" style="145" customWidth="1"/>
    <col min="2306" max="2306" width="30.28515625" style="145" bestFit="1" customWidth="1"/>
    <col min="2307" max="2307" width="9.7109375" style="145" customWidth="1"/>
    <col min="2308" max="2316" width="0" style="145" hidden="1" customWidth="1"/>
    <col min="2317" max="2317" width="9.140625" style="145"/>
    <col min="2318" max="2318" width="25.5703125" style="145" customWidth="1"/>
    <col min="2319" max="2319" width="10" style="145" bestFit="1" customWidth="1"/>
    <col min="2320" max="2560" width="9.140625" style="145"/>
    <col min="2561" max="2561" width="5.5703125" style="145" customWidth="1"/>
    <col min="2562" max="2562" width="30.28515625" style="145" bestFit="1" customWidth="1"/>
    <col min="2563" max="2563" width="9.7109375" style="145" customWidth="1"/>
    <col min="2564" max="2572" width="0" style="145" hidden="1" customWidth="1"/>
    <col min="2573" max="2573" width="9.140625" style="145"/>
    <col min="2574" max="2574" width="25.5703125" style="145" customWidth="1"/>
    <col min="2575" max="2575" width="10" style="145" bestFit="1" customWidth="1"/>
    <col min="2576" max="2816" width="9.140625" style="145"/>
    <col min="2817" max="2817" width="5.5703125" style="145" customWidth="1"/>
    <col min="2818" max="2818" width="30.28515625" style="145" bestFit="1" customWidth="1"/>
    <col min="2819" max="2819" width="9.7109375" style="145" customWidth="1"/>
    <col min="2820" max="2828" width="0" style="145" hidden="1" customWidth="1"/>
    <col min="2829" max="2829" width="9.140625" style="145"/>
    <col min="2830" max="2830" width="25.5703125" style="145" customWidth="1"/>
    <col min="2831" max="2831" width="10" style="145" bestFit="1" customWidth="1"/>
    <col min="2832" max="3072" width="9.140625" style="145"/>
    <col min="3073" max="3073" width="5.5703125" style="145" customWidth="1"/>
    <col min="3074" max="3074" width="30.28515625" style="145" bestFit="1" customWidth="1"/>
    <col min="3075" max="3075" width="9.7109375" style="145" customWidth="1"/>
    <col min="3076" max="3084" width="0" style="145" hidden="1" customWidth="1"/>
    <col min="3085" max="3085" width="9.140625" style="145"/>
    <col min="3086" max="3086" width="25.5703125" style="145" customWidth="1"/>
    <col min="3087" max="3087" width="10" style="145" bestFit="1" customWidth="1"/>
    <col min="3088" max="3328" width="9.140625" style="145"/>
    <col min="3329" max="3329" width="5.5703125" style="145" customWidth="1"/>
    <col min="3330" max="3330" width="30.28515625" style="145" bestFit="1" customWidth="1"/>
    <col min="3331" max="3331" width="9.7109375" style="145" customWidth="1"/>
    <col min="3332" max="3340" width="0" style="145" hidden="1" customWidth="1"/>
    <col min="3341" max="3341" width="9.140625" style="145"/>
    <col min="3342" max="3342" width="25.5703125" style="145" customWidth="1"/>
    <col min="3343" max="3343" width="10" style="145" bestFit="1" customWidth="1"/>
    <col min="3344" max="3584" width="9.140625" style="145"/>
    <col min="3585" max="3585" width="5.5703125" style="145" customWidth="1"/>
    <col min="3586" max="3586" width="30.28515625" style="145" bestFit="1" customWidth="1"/>
    <col min="3587" max="3587" width="9.7109375" style="145" customWidth="1"/>
    <col min="3588" max="3596" width="0" style="145" hidden="1" customWidth="1"/>
    <col min="3597" max="3597" width="9.140625" style="145"/>
    <col min="3598" max="3598" width="25.5703125" style="145" customWidth="1"/>
    <col min="3599" max="3599" width="10" style="145" bestFit="1" customWidth="1"/>
    <col min="3600" max="3840" width="9.140625" style="145"/>
    <col min="3841" max="3841" width="5.5703125" style="145" customWidth="1"/>
    <col min="3842" max="3842" width="30.28515625" style="145" bestFit="1" customWidth="1"/>
    <col min="3843" max="3843" width="9.7109375" style="145" customWidth="1"/>
    <col min="3844" max="3852" width="0" style="145" hidden="1" customWidth="1"/>
    <col min="3853" max="3853" width="9.140625" style="145"/>
    <col min="3854" max="3854" width="25.5703125" style="145" customWidth="1"/>
    <col min="3855" max="3855" width="10" style="145" bestFit="1" customWidth="1"/>
    <col min="3856" max="4096" width="9.140625" style="145"/>
    <col min="4097" max="4097" width="5.5703125" style="145" customWidth="1"/>
    <col min="4098" max="4098" width="30.28515625" style="145" bestFit="1" customWidth="1"/>
    <col min="4099" max="4099" width="9.7109375" style="145" customWidth="1"/>
    <col min="4100" max="4108" width="0" style="145" hidden="1" customWidth="1"/>
    <col min="4109" max="4109" width="9.140625" style="145"/>
    <col min="4110" max="4110" width="25.5703125" style="145" customWidth="1"/>
    <col min="4111" max="4111" width="10" style="145" bestFit="1" customWidth="1"/>
    <col min="4112" max="4352" width="9.140625" style="145"/>
    <col min="4353" max="4353" width="5.5703125" style="145" customWidth="1"/>
    <col min="4354" max="4354" width="30.28515625" style="145" bestFit="1" customWidth="1"/>
    <col min="4355" max="4355" width="9.7109375" style="145" customWidth="1"/>
    <col min="4356" max="4364" width="0" style="145" hidden="1" customWidth="1"/>
    <col min="4365" max="4365" width="9.140625" style="145"/>
    <col min="4366" max="4366" width="25.5703125" style="145" customWidth="1"/>
    <col min="4367" max="4367" width="10" style="145" bestFit="1" customWidth="1"/>
    <col min="4368" max="4608" width="9.140625" style="145"/>
    <col min="4609" max="4609" width="5.5703125" style="145" customWidth="1"/>
    <col min="4610" max="4610" width="30.28515625" style="145" bestFit="1" customWidth="1"/>
    <col min="4611" max="4611" width="9.7109375" style="145" customWidth="1"/>
    <col min="4612" max="4620" width="0" style="145" hidden="1" customWidth="1"/>
    <col min="4621" max="4621" width="9.140625" style="145"/>
    <col min="4622" max="4622" width="25.5703125" style="145" customWidth="1"/>
    <col min="4623" max="4623" width="10" style="145" bestFit="1" customWidth="1"/>
    <col min="4624" max="4864" width="9.140625" style="145"/>
    <col min="4865" max="4865" width="5.5703125" style="145" customWidth="1"/>
    <col min="4866" max="4866" width="30.28515625" style="145" bestFit="1" customWidth="1"/>
    <col min="4867" max="4867" width="9.7109375" style="145" customWidth="1"/>
    <col min="4868" max="4876" width="0" style="145" hidden="1" customWidth="1"/>
    <col min="4877" max="4877" width="9.140625" style="145"/>
    <col min="4878" max="4878" width="25.5703125" style="145" customWidth="1"/>
    <col min="4879" max="4879" width="10" style="145" bestFit="1" customWidth="1"/>
    <col min="4880" max="5120" width="9.140625" style="145"/>
    <col min="5121" max="5121" width="5.5703125" style="145" customWidth="1"/>
    <col min="5122" max="5122" width="30.28515625" style="145" bestFit="1" customWidth="1"/>
    <col min="5123" max="5123" width="9.7109375" style="145" customWidth="1"/>
    <col min="5124" max="5132" width="0" style="145" hidden="1" customWidth="1"/>
    <col min="5133" max="5133" width="9.140625" style="145"/>
    <col min="5134" max="5134" width="25.5703125" style="145" customWidth="1"/>
    <col min="5135" max="5135" width="10" style="145" bestFit="1" customWidth="1"/>
    <col min="5136" max="5376" width="9.140625" style="145"/>
    <col min="5377" max="5377" width="5.5703125" style="145" customWidth="1"/>
    <col min="5378" max="5378" width="30.28515625" style="145" bestFit="1" customWidth="1"/>
    <col min="5379" max="5379" width="9.7109375" style="145" customWidth="1"/>
    <col min="5380" max="5388" width="0" style="145" hidden="1" customWidth="1"/>
    <col min="5389" max="5389" width="9.140625" style="145"/>
    <col min="5390" max="5390" width="25.5703125" style="145" customWidth="1"/>
    <col min="5391" max="5391" width="10" style="145" bestFit="1" customWidth="1"/>
    <col min="5392" max="5632" width="9.140625" style="145"/>
    <col min="5633" max="5633" width="5.5703125" style="145" customWidth="1"/>
    <col min="5634" max="5634" width="30.28515625" style="145" bestFit="1" customWidth="1"/>
    <col min="5635" max="5635" width="9.7109375" style="145" customWidth="1"/>
    <col min="5636" max="5644" width="0" style="145" hidden="1" customWidth="1"/>
    <col min="5645" max="5645" width="9.140625" style="145"/>
    <col min="5646" max="5646" width="25.5703125" style="145" customWidth="1"/>
    <col min="5647" max="5647" width="10" style="145" bestFit="1" customWidth="1"/>
    <col min="5648" max="5888" width="9.140625" style="145"/>
    <col min="5889" max="5889" width="5.5703125" style="145" customWidth="1"/>
    <col min="5890" max="5890" width="30.28515625" style="145" bestFit="1" customWidth="1"/>
    <col min="5891" max="5891" width="9.7109375" style="145" customWidth="1"/>
    <col min="5892" max="5900" width="0" style="145" hidden="1" customWidth="1"/>
    <col min="5901" max="5901" width="9.140625" style="145"/>
    <col min="5902" max="5902" width="25.5703125" style="145" customWidth="1"/>
    <col min="5903" max="5903" width="10" style="145" bestFit="1" customWidth="1"/>
    <col min="5904" max="6144" width="9.140625" style="145"/>
    <col min="6145" max="6145" width="5.5703125" style="145" customWidth="1"/>
    <col min="6146" max="6146" width="30.28515625" style="145" bestFit="1" customWidth="1"/>
    <col min="6147" max="6147" width="9.7109375" style="145" customWidth="1"/>
    <col min="6148" max="6156" width="0" style="145" hidden="1" customWidth="1"/>
    <col min="6157" max="6157" width="9.140625" style="145"/>
    <col min="6158" max="6158" width="25.5703125" style="145" customWidth="1"/>
    <col min="6159" max="6159" width="10" style="145" bestFit="1" customWidth="1"/>
    <col min="6160" max="6400" width="9.140625" style="145"/>
    <col min="6401" max="6401" width="5.5703125" style="145" customWidth="1"/>
    <col min="6402" max="6402" width="30.28515625" style="145" bestFit="1" customWidth="1"/>
    <col min="6403" max="6403" width="9.7109375" style="145" customWidth="1"/>
    <col min="6404" max="6412" width="0" style="145" hidden="1" customWidth="1"/>
    <col min="6413" max="6413" width="9.140625" style="145"/>
    <col min="6414" max="6414" width="25.5703125" style="145" customWidth="1"/>
    <col min="6415" max="6415" width="10" style="145" bestFit="1" customWidth="1"/>
    <col min="6416" max="6656" width="9.140625" style="145"/>
    <col min="6657" max="6657" width="5.5703125" style="145" customWidth="1"/>
    <col min="6658" max="6658" width="30.28515625" style="145" bestFit="1" customWidth="1"/>
    <col min="6659" max="6659" width="9.7109375" style="145" customWidth="1"/>
    <col min="6660" max="6668" width="0" style="145" hidden="1" customWidth="1"/>
    <col min="6669" max="6669" width="9.140625" style="145"/>
    <col min="6670" max="6670" width="25.5703125" style="145" customWidth="1"/>
    <col min="6671" max="6671" width="10" style="145" bestFit="1" customWidth="1"/>
    <col min="6672" max="6912" width="9.140625" style="145"/>
    <col min="6913" max="6913" width="5.5703125" style="145" customWidth="1"/>
    <col min="6914" max="6914" width="30.28515625" style="145" bestFit="1" customWidth="1"/>
    <col min="6915" max="6915" width="9.7109375" style="145" customWidth="1"/>
    <col min="6916" max="6924" width="0" style="145" hidden="1" customWidth="1"/>
    <col min="6925" max="6925" width="9.140625" style="145"/>
    <col min="6926" max="6926" width="25.5703125" style="145" customWidth="1"/>
    <col min="6927" max="6927" width="10" style="145" bestFit="1" customWidth="1"/>
    <col min="6928" max="7168" width="9.140625" style="145"/>
    <col min="7169" max="7169" width="5.5703125" style="145" customWidth="1"/>
    <col min="7170" max="7170" width="30.28515625" style="145" bestFit="1" customWidth="1"/>
    <col min="7171" max="7171" width="9.7109375" style="145" customWidth="1"/>
    <col min="7172" max="7180" width="0" style="145" hidden="1" customWidth="1"/>
    <col min="7181" max="7181" width="9.140625" style="145"/>
    <col min="7182" max="7182" width="25.5703125" style="145" customWidth="1"/>
    <col min="7183" max="7183" width="10" style="145" bestFit="1" customWidth="1"/>
    <col min="7184" max="7424" width="9.140625" style="145"/>
    <col min="7425" max="7425" width="5.5703125" style="145" customWidth="1"/>
    <col min="7426" max="7426" width="30.28515625" style="145" bestFit="1" customWidth="1"/>
    <col min="7427" max="7427" width="9.7109375" style="145" customWidth="1"/>
    <col min="7428" max="7436" width="0" style="145" hidden="1" customWidth="1"/>
    <col min="7437" max="7437" width="9.140625" style="145"/>
    <col min="7438" max="7438" width="25.5703125" style="145" customWidth="1"/>
    <col min="7439" max="7439" width="10" style="145" bestFit="1" customWidth="1"/>
    <col min="7440" max="7680" width="9.140625" style="145"/>
    <col min="7681" max="7681" width="5.5703125" style="145" customWidth="1"/>
    <col min="7682" max="7682" width="30.28515625" style="145" bestFit="1" customWidth="1"/>
    <col min="7683" max="7683" width="9.7109375" style="145" customWidth="1"/>
    <col min="7684" max="7692" width="0" style="145" hidden="1" customWidth="1"/>
    <col min="7693" max="7693" width="9.140625" style="145"/>
    <col min="7694" max="7694" width="25.5703125" style="145" customWidth="1"/>
    <col min="7695" max="7695" width="10" style="145" bestFit="1" customWidth="1"/>
    <col min="7696" max="7936" width="9.140625" style="145"/>
    <col min="7937" max="7937" width="5.5703125" style="145" customWidth="1"/>
    <col min="7938" max="7938" width="30.28515625" style="145" bestFit="1" customWidth="1"/>
    <col min="7939" max="7939" width="9.7109375" style="145" customWidth="1"/>
    <col min="7940" max="7948" width="0" style="145" hidden="1" customWidth="1"/>
    <col min="7949" max="7949" width="9.140625" style="145"/>
    <col min="7950" max="7950" width="25.5703125" style="145" customWidth="1"/>
    <col min="7951" max="7951" width="10" style="145" bestFit="1" customWidth="1"/>
    <col min="7952" max="8192" width="9.140625" style="145"/>
    <col min="8193" max="8193" width="5.5703125" style="145" customWidth="1"/>
    <col min="8194" max="8194" width="30.28515625" style="145" bestFit="1" customWidth="1"/>
    <col min="8195" max="8195" width="9.7109375" style="145" customWidth="1"/>
    <col min="8196" max="8204" width="0" style="145" hidden="1" customWidth="1"/>
    <col min="8205" max="8205" width="9.140625" style="145"/>
    <col min="8206" max="8206" width="25.5703125" style="145" customWidth="1"/>
    <col min="8207" max="8207" width="10" style="145" bestFit="1" customWidth="1"/>
    <col min="8208" max="8448" width="9.140625" style="145"/>
    <col min="8449" max="8449" width="5.5703125" style="145" customWidth="1"/>
    <col min="8450" max="8450" width="30.28515625" style="145" bestFit="1" customWidth="1"/>
    <col min="8451" max="8451" width="9.7109375" style="145" customWidth="1"/>
    <col min="8452" max="8460" width="0" style="145" hidden="1" customWidth="1"/>
    <col min="8461" max="8461" width="9.140625" style="145"/>
    <col min="8462" max="8462" width="25.5703125" style="145" customWidth="1"/>
    <col min="8463" max="8463" width="10" style="145" bestFit="1" customWidth="1"/>
    <col min="8464" max="8704" width="9.140625" style="145"/>
    <col min="8705" max="8705" width="5.5703125" style="145" customWidth="1"/>
    <col min="8706" max="8706" width="30.28515625" style="145" bestFit="1" customWidth="1"/>
    <col min="8707" max="8707" width="9.7109375" style="145" customWidth="1"/>
    <col min="8708" max="8716" width="0" style="145" hidden="1" customWidth="1"/>
    <col min="8717" max="8717" width="9.140625" style="145"/>
    <col min="8718" max="8718" width="25.5703125" style="145" customWidth="1"/>
    <col min="8719" max="8719" width="10" style="145" bestFit="1" customWidth="1"/>
    <col min="8720" max="8960" width="9.140625" style="145"/>
    <col min="8961" max="8961" width="5.5703125" style="145" customWidth="1"/>
    <col min="8962" max="8962" width="30.28515625" style="145" bestFit="1" customWidth="1"/>
    <col min="8963" max="8963" width="9.7109375" style="145" customWidth="1"/>
    <col min="8964" max="8972" width="0" style="145" hidden="1" customWidth="1"/>
    <col min="8973" max="8973" width="9.140625" style="145"/>
    <col min="8974" max="8974" width="25.5703125" style="145" customWidth="1"/>
    <col min="8975" max="8975" width="10" style="145" bestFit="1" customWidth="1"/>
    <col min="8976" max="9216" width="9.140625" style="145"/>
    <col min="9217" max="9217" width="5.5703125" style="145" customWidth="1"/>
    <col min="9218" max="9218" width="30.28515625" style="145" bestFit="1" customWidth="1"/>
    <col min="9219" max="9219" width="9.7109375" style="145" customWidth="1"/>
    <col min="9220" max="9228" width="0" style="145" hidden="1" customWidth="1"/>
    <col min="9229" max="9229" width="9.140625" style="145"/>
    <col min="9230" max="9230" width="25.5703125" style="145" customWidth="1"/>
    <col min="9231" max="9231" width="10" style="145" bestFit="1" customWidth="1"/>
    <col min="9232" max="9472" width="9.140625" style="145"/>
    <col min="9473" max="9473" width="5.5703125" style="145" customWidth="1"/>
    <col min="9474" max="9474" width="30.28515625" style="145" bestFit="1" customWidth="1"/>
    <col min="9475" max="9475" width="9.7109375" style="145" customWidth="1"/>
    <col min="9476" max="9484" width="0" style="145" hidden="1" customWidth="1"/>
    <col min="9485" max="9485" width="9.140625" style="145"/>
    <col min="9486" max="9486" width="25.5703125" style="145" customWidth="1"/>
    <col min="9487" max="9487" width="10" style="145" bestFit="1" customWidth="1"/>
    <col min="9488" max="9728" width="9.140625" style="145"/>
    <col min="9729" max="9729" width="5.5703125" style="145" customWidth="1"/>
    <col min="9730" max="9730" width="30.28515625" style="145" bestFit="1" customWidth="1"/>
    <col min="9731" max="9731" width="9.7109375" style="145" customWidth="1"/>
    <col min="9732" max="9740" width="0" style="145" hidden="1" customWidth="1"/>
    <col min="9741" max="9741" width="9.140625" style="145"/>
    <col min="9742" max="9742" width="25.5703125" style="145" customWidth="1"/>
    <col min="9743" max="9743" width="10" style="145" bestFit="1" customWidth="1"/>
    <col min="9744" max="9984" width="9.140625" style="145"/>
    <col min="9985" max="9985" width="5.5703125" style="145" customWidth="1"/>
    <col min="9986" max="9986" width="30.28515625" style="145" bestFit="1" customWidth="1"/>
    <col min="9987" max="9987" width="9.7109375" style="145" customWidth="1"/>
    <col min="9988" max="9996" width="0" style="145" hidden="1" customWidth="1"/>
    <col min="9997" max="9997" width="9.140625" style="145"/>
    <col min="9998" max="9998" width="25.5703125" style="145" customWidth="1"/>
    <col min="9999" max="9999" width="10" style="145" bestFit="1" customWidth="1"/>
    <col min="10000" max="10240" width="9.140625" style="145"/>
    <col min="10241" max="10241" width="5.5703125" style="145" customWidth="1"/>
    <col min="10242" max="10242" width="30.28515625" style="145" bestFit="1" customWidth="1"/>
    <col min="10243" max="10243" width="9.7109375" style="145" customWidth="1"/>
    <col min="10244" max="10252" width="0" style="145" hidden="1" customWidth="1"/>
    <col min="10253" max="10253" width="9.140625" style="145"/>
    <col min="10254" max="10254" width="25.5703125" style="145" customWidth="1"/>
    <col min="10255" max="10255" width="10" style="145" bestFit="1" customWidth="1"/>
    <col min="10256" max="10496" width="9.140625" style="145"/>
    <col min="10497" max="10497" width="5.5703125" style="145" customWidth="1"/>
    <col min="10498" max="10498" width="30.28515625" style="145" bestFit="1" customWidth="1"/>
    <col min="10499" max="10499" width="9.7109375" style="145" customWidth="1"/>
    <col min="10500" max="10508" width="0" style="145" hidden="1" customWidth="1"/>
    <col min="10509" max="10509" width="9.140625" style="145"/>
    <col min="10510" max="10510" width="25.5703125" style="145" customWidth="1"/>
    <col min="10511" max="10511" width="10" style="145" bestFit="1" customWidth="1"/>
    <col min="10512" max="10752" width="9.140625" style="145"/>
    <col min="10753" max="10753" width="5.5703125" style="145" customWidth="1"/>
    <col min="10754" max="10754" width="30.28515625" style="145" bestFit="1" customWidth="1"/>
    <col min="10755" max="10755" width="9.7109375" style="145" customWidth="1"/>
    <col min="10756" max="10764" width="0" style="145" hidden="1" customWidth="1"/>
    <col min="10765" max="10765" width="9.140625" style="145"/>
    <col min="10766" max="10766" width="25.5703125" style="145" customWidth="1"/>
    <col min="10767" max="10767" width="10" style="145" bestFit="1" customWidth="1"/>
    <col min="10768" max="11008" width="9.140625" style="145"/>
    <col min="11009" max="11009" width="5.5703125" style="145" customWidth="1"/>
    <col min="11010" max="11010" width="30.28515625" style="145" bestFit="1" customWidth="1"/>
    <col min="11011" max="11011" width="9.7109375" style="145" customWidth="1"/>
    <col min="11012" max="11020" width="0" style="145" hidden="1" customWidth="1"/>
    <col min="11021" max="11021" width="9.140625" style="145"/>
    <col min="11022" max="11022" width="25.5703125" style="145" customWidth="1"/>
    <col min="11023" max="11023" width="10" style="145" bestFit="1" customWidth="1"/>
    <col min="11024" max="11264" width="9.140625" style="145"/>
    <col min="11265" max="11265" width="5.5703125" style="145" customWidth="1"/>
    <col min="11266" max="11266" width="30.28515625" style="145" bestFit="1" customWidth="1"/>
    <col min="11267" max="11267" width="9.7109375" style="145" customWidth="1"/>
    <col min="11268" max="11276" width="0" style="145" hidden="1" customWidth="1"/>
    <col min="11277" max="11277" width="9.140625" style="145"/>
    <col min="11278" max="11278" width="25.5703125" style="145" customWidth="1"/>
    <col min="11279" max="11279" width="10" style="145" bestFit="1" customWidth="1"/>
    <col min="11280" max="11520" width="9.140625" style="145"/>
    <col min="11521" max="11521" width="5.5703125" style="145" customWidth="1"/>
    <col min="11522" max="11522" width="30.28515625" style="145" bestFit="1" customWidth="1"/>
    <col min="11523" max="11523" width="9.7109375" style="145" customWidth="1"/>
    <col min="11524" max="11532" width="0" style="145" hidden="1" customWidth="1"/>
    <col min="11533" max="11533" width="9.140625" style="145"/>
    <col min="11534" max="11534" width="25.5703125" style="145" customWidth="1"/>
    <col min="11535" max="11535" width="10" style="145" bestFit="1" customWidth="1"/>
    <col min="11536" max="11776" width="9.140625" style="145"/>
    <col min="11777" max="11777" width="5.5703125" style="145" customWidth="1"/>
    <col min="11778" max="11778" width="30.28515625" style="145" bestFit="1" customWidth="1"/>
    <col min="11779" max="11779" width="9.7109375" style="145" customWidth="1"/>
    <col min="11780" max="11788" width="0" style="145" hidden="1" customWidth="1"/>
    <col min="11789" max="11789" width="9.140625" style="145"/>
    <col min="11790" max="11790" width="25.5703125" style="145" customWidth="1"/>
    <col min="11791" max="11791" width="10" style="145" bestFit="1" customWidth="1"/>
    <col min="11792" max="12032" width="9.140625" style="145"/>
    <col min="12033" max="12033" width="5.5703125" style="145" customWidth="1"/>
    <col min="12034" max="12034" width="30.28515625" style="145" bestFit="1" customWidth="1"/>
    <col min="12035" max="12035" width="9.7109375" style="145" customWidth="1"/>
    <col min="12036" max="12044" width="0" style="145" hidden="1" customWidth="1"/>
    <col min="12045" max="12045" width="9.140625" style="145"/>
    <col min="12046" max="12046" width="25.5703125" style="145" customWidth="1"/>
    <col min="12047" max="12047" width="10" style="145" bestFit="1" customWidth="1"/>
    <col min="12048" max="12288" width="9.140625" style="145"/>
    <col min="12289" max="12289" width="5.5703125" style="145" customWidth="1"/>
    <col min="12290" max="12290" width="30.28515625" style="145" bestFit="1" customWidth="1"/>
    <col min="12291" max="12291" width="9.7109375" style="145" customWidth="1"/>
    <col min="12292" max="12300" width="0" style="145" hidden="1" customWidth="1"/>
    <col min="12301" max="12301" width="9.140625" style="145"/>
    <col min="12302" max="12302" width="25.5703125" style="145" customWidth="1"/>
    <col min="12303" max="12303" width="10" style="145" bestFit="1" customWidth="1"/>
    <col min="12304" max="12544" width="9.140625" style="145"/>
    <col min="12545" max="12545" width="5.5703125" style="145" customWidth="1"/>
    <col min="12546" max="12546" width="30.28515625" style="145" bestFit="1" customWidth="1"/>
    <col min="12547" max="12547" width="9.7109375" style="145" customWidth="1"/>
    <col min="12548" max="12556" width="0" style="145" hidden="1" customWidth="1"/>
    <col min="12557" max="12557" width="9.140625" style="145"/>
    <col min="12558" max="12558" width="25.5703125" style="145" customWidth="1"/>
    <col min="12559" max="12559" width="10" style="145" bestFit="1" customWidth="1"/>
    <col min="12560" max="12800" width="9.140625" style="145"/>
    <col min="12801" max="12801" width="5.5703125" style="145" customWidth="1"/>
    <col min="12802" max="12802" width="30.28515625" style="145" bestFit="1" customWidth="1"/>
    <col min="12803" max="12803" width="9.7109375" style="145" customWidth="1"/>
    <col min="12804" max="12812" width="0" style="145" hidden="1" customWidth="1"/>
    <col min="12813" max="12813" width="9.140625" style="145"/>
    <col min="12814" max="12814" width="25.5703125" style="145" customWidth="1"/>
    <col min="12815" max="12815" width="10" style="145" bestFit="1" customWidth="1"/>
    <col min="12816" max="13056" width="9.140625" style="145"/>
    <col min="13057" max="13057" width="5.5703125" style="145" customWidth="1"/>
    <col min="13058" max="13058" width="30.28515625" style="145" bestFit="1" customWidth="1"/>
    <col min="13059" max="13059" width="9.7109375" style="145" customWidth="1"/>
    <col min="13060" max="13068" width="0" style="145" hidden="1" customWidth="1"/>
    <col min="13069" max="13069" width="9.140625" style="145"/>
    <col min="13070" max="13070" width="25.5703125" style="145" customWidth="1"/>
    <col min="13071" max="13071" width="10" style="145" bestFit="1" customWidth="1"/>
    <col min="13072" max="13312" width="9.140625" style="145"/>
    <col min="13313" max="13313" width="5.5703125" style="145" customWidth="1"/>
    <col min="13314" max="13314" width="30.28515625" style="145" bestFit="1" customWidth="1"/>
    <col min="13315" max="13315" width="9.7109375" style="145" customWidth="1"/>
    <col min="13316" max="13324" width="0" style="145" hidden="1" customWidth="1"/>
    <col min="13325" max="13325" width="9.140625" style="145"/>
    <col min="13326" max="13326" width="25.5703125" style="145" customWidth="1"/>
    <col min="13327" max="13327" width="10" style="145" bestFit="1" customWidth="1"/>
    <col min="13328" max="13568" width="9.140625" style="145"/>
    <col min="13569" max="13569" width="5.5703125" style="145" customWidth="1"/>
    <col min="13570" max="13570" width="30.28515625" style="145" bestFit="1" customWidth="1"/>
    <col min="13571" max="13571" width="9.7109375" style="145" customWidth="1"/>
    <col min="13572" max="13580" width="0" style="145" hidden="1" customWidth="1"/>
    <col min="13581" max="13581" width="9.140625" style="145"/>
    <col min="13582" max="13582" width="25.5703125" style="145" customWidth="1"/>
    <col min="13583" max="13583" width="10" style="145" bestFit="1" customWidth="1"/>
    <col min="13584" max="13824" width="9.140625" style="145"/>
    <col min="13825" max="13825" width="5.5703125" style="145" customWidth="1"/>
    <col min="13826" max="13826" width="30.28515625" style="145" bestFit="1" customWidth="1"/>
    <col min="13827" max="13827" width="9.7109375" style="145" customWidth="1"/>
    <col min="13828" max="13836" width="0" style="145" hidden="1" customWidth="1"/>
    <col min="13837" max="13837" width="9.140625" style="145"/>
    <col min="13838" max="13838" width="25.5703125" style="145" customWidth="1"/>
    <col min="13839" max="13839" width="10" style="145" bestFit="1" customWidth="1"/>
    <col min="13840" max="14080" width="9.140625" style="145"/>
    <col min="14081" max="14081" width="5.5703125" style="145" customWidth="1"/>
    <col min="14082" max="14082" width="30.28515625" style="145" bestFit="1" customWidth="1"/>
    <col min="14083" max="14083" width="9.7109375" style="145" customWidth="1"/>
    <col min="14084" max="14092" width="0" style="145" hidden="1" customWidth="1"/>
    <col min="14093" max="14093" width="9.140625" style="145"/>
    <col min="14094" max="14094" width="25.5703125" style="145" customWidth="1"/>
    <col min="14095" max="14095" width="10" style="145" bestFit="1" customWidth="1"/>
    <col min="14096" max="14336" width="9.140625" style="145"/>
    <col min="14337" max="14337" width="5.5703125" style="145" customWidth="1"/>
    <col min="14338" max="14338" width="30.28515625" style="145" bestFit="1" customWidth="1"/>
    <col min="14339" max="14339" width="9.7109375" style="145" customWidth="1"/>
    <col min="14340" max="14348" width="0" style="145" hidden="1" customWidth="1"/>
    <col min="14349" max="14349" width="9.140625" style="145"/>
    <col min="14350" max="14350" width="25.5703125" style="145" customWidth="1"/>
    <col min="14351" max="14351" width="10" style="145" bestFit="1" customWidth="1"/>
    <col min="14352" max="14592" width="9.140625" style="145"/>
    <col min="14593" max="14593" width="5.5703125" style="145" customWidth="1"/>
    <col min="14594" max="14594" width="30.28515625" style="145" bestFit="1" customWidth="1"/>
    <col min="14595" max="14595" width="9.7109375" style="145" customWidth="1"/>
    <col min="14596" max="14604" width="0" style="145" hidden="1" customWidth="1"/>
    <col min="14605" max="14605" width="9.140625" style="145"/>
    <col min="14606" max="14606" width="25.5703125" style="145" customWidth="1"/>
    <col min="14607" max="14607" width="10" style="145" bestFit="1" customWidth="1"/>
    <col min="14608" max="14848" width="9.140625" style="145"/>
    <col min="14849" max="14849" width="5.5703125" style="145" customWidth="1"/>
    <col min="14850" max="14850" width="30.28515625" style="145" bestFit="1" customWidth="1"/>
    <col min="14851" max="14851" width="9.7109375" style="145" customWidth="1"/>
    <col min="14852" max="14860" width="0" style="145" hidden="1" customWidth="1"/>
    <col min="14861" max="14861" width="9.140625" style="145"/>
    <col min="14862" max="14862" width="25.5703125" style="145" customWidth="1"/>
    <col min="14863" max="14863" width="10" style="145" bestFit="1" customWidth="1"/>
    <col min="14864" max="15104" width="9.140625" style="145"/>
    <col min="15105" max="15105" width="5.5703125" style="145" customWidth="1"/>
    <col min="15106" max="15106" width="30.28515625" style="145" bestFit="1" customWidth="1"/>
    <col min="15107" max="15107" width="9.7109375" style="145" customWidth="1"/>
    <col min="15108" max="15116" width="0" style="145" hidden="1" customWidth="1"/>
    <col min="15117" max="15117" width="9.140625" style="145"/>
    <col min="15118" max="15118" width="25.5703125" style="145" customWidth="1"/>
    <col min="15119" max="15119" width="10" style="145" bestFit="1" customWidth="1"/>
    <col min="15120" max="15360" width="9.140625" style="145"/>
    <col min="15361" max="15361" width="5.5703125" style="145" customWidth="1"/>
    <col min="15362" max="15362" width="30.28515625" style="145" bestFit="1" customWidth="1"/>
    <col min="15363" max="15363" width="9.7109375" style="145" customWidth="1"/>
    <col min="15364" max="15372" width="0" style="145" hidden="1" customWidth="1"/>
    <col min="15373" max="15373" width="9.140625" style="145"/>
    <col min="15374" max="15374" width="25.5703125" style="145" customWidth="1"/>
    <col min="15375" max="15375" width="10" style="145" bestFit="1" customWidth="1"/>
    <col min="15376" max="15616" width="9.140625" style="145"/>
    <col min="15617" max="15617" width="5.5703125" style="145" customWidth="1"/>
    <col min="15618" max="15618" width="30.28515625" style="145" bestFit="1" customWidth="1"/>
    <col min="15619" max="15619" width="9.7109375" style="145" customWidth="1"/>
    <col min="15620" max="15628" width="0" style="145" hidden="1" customWidth="1"/>
    <col min="15629" max="15629" width="9.140625" style="145"/>
    <col min="15630" max="15630" width="25.5703125" style="145" customWidth="1"/>
    <col min="15631" max="15631" width="10" style="145" bestFit="1" customWidth="1"/>
    <col min="15632" max="15872" width="9.140625" style="145"/>
    <col min="15873" max="15873" width="5.5703125" style="145" customWidth="1"/>
    <col min="15874" max="15874" width="30.28515625" style="145" bestFit="1" customWidth="1"/>
    <col min="15875" max="15875" width="9.7109375" style="145" customWidth="1"/>
    <col min="15876" max="15884" width="0" style="145" hidden="1" customWidth="1"/>
    <col min="15885" max="15885" width="9.140625" style="145"/>
    <col min="15886" max="15886" width="25.5703125" style="145" customWidth="1"/>
    <col min="15887" max="15887" width="10" style="145" bestFit="1" customWidth="1"/>
    <col min="15888" max="16128" width="9.140625" style="145"/>
    <col min="16129" max="16129" width="5.5703125" style="145" customWidth="1"/>
    <col min="16130" max="16130" width="30.28515625" style="145" bestFit="1" customWidth="1"/>
    <col min="16131" max="16131" width="9.7109375" style="145" customWidth="1"/>
    <col min="16132" max="16140" width="0" style="145" hidden="1" customWidth="1"/>
    <col min="16141" max="16141" width="9.140625" style="145"/>
    <col min="16142" max="16142" width="25.5703125" style="145" customWidth="1"/>
    <col min="16143" max="16143" width="10" style="145" bestFit="1" customWidth="1"/>
    <col min="16144" max="16384" width="9.140625" style="145"/>
  </cols>
  <sheetData>
    <row r="1" spans="1:24" s="73" customFormat="1" ht="24" hidden="1" customHeight="1" x14ac:dyDescent="0.3">
      <c r="A1" s="358" t="s">
        <v>345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24" s="73" customFormat="1" ht="24" customHeight="1" thickBot="1" x14ac:dyDescent="0.25">
      <c r="A2" s="359" t="s">
        <v>422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</row>
    <row r="3" spans="1:24" s="75" customFormat="1" ht="20.25" hidden="1" customHeight="1" x14ac:dyDescent="0.25">
      <c r="A3" s="360" t="s">
        <v>346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</row>
    <row r="4" spans="1:24" s="75" customFormat="1" ht="9.75" hidden="1" customHeight="1" thickBot="1" x14ac:dyDescent="0.3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24" s="76" customFormat="1" ht="30.6" customHeight="1" thickTop="1" x14ac:dyDescent="0.25">
      <c r="A5" s="361" t="s">
        <v>0</v>
      </c>
      <c r="B5" s="363" t="s">
        <v>281</v>
      </c>
      <c r="C5" s="365" t="s">
        <v>347</v>
      </c>
      <c r="D5" s="367" t="s">
        <v>348</v>
      </c>
      <c r="E5" s="368"/>
      <c r="F5" s="368"/>
      <c r="G5" s="369" t="s">
        <v>184</v>
      </c>
      <c r="H5" s="371" t="s">
        <v>349</v>
      </c>
      <c r="I5" s="372"/>
      <c r="J5" s="373"/>
      <c r="K5" s="374" t="s">
        <v>350</v>
      </c>
      <c r="L5" s="376" t="s">
        <v>82</v>
      </c>
    </row>
    <row r="6" spans="1:24" s="75" customFormat="1" ht="25.5" hidden="1" x14ac:dyDescent="0.25">
      <c r="A6" s="362"/>
      <c r="B6" s="364"/>
      <c r="C6" s="366"/>
      <c r="D6" s="78" t="s">
        <v>287</v>
      </c>
      <c r="E6" s="79" t="s">
        <v>288</v>
      </c>
      <c r="F6" s="79" t="s">
        <v>289</v>
      </c>
      <c r="G6" s="370"/>
      <c r="H6" s="79" t="s">
        <v>351</v>
      </c>
      <c r="I6" s="79" t="s">
        <v>352</v>
      </c>
      <c r="J6" s="79" t="s">
        <v>162</v>
      </c>
      <c r="K6" s="375"/>
      <c r="L6" s="377"/>
      <c r="M6" s="81"/>
      <c r="N6" s="81"/>
      <c r="O6" s="81"/>
    </row>
    <row r="7" spans="1:24" s="86" customFormat="1" hidden="1" x14ac:dyDescent="0.2">
      <c r="A7" s="82" t="s">
        <v>353</v>
      </c>
      <c r="B7" s="83" t="s">
        <v>354</v>
      </c>
      <c r="C7" s="83" t="s">
        <v>355</v>
      </c>
      <c r="D7" s="84" t="s">
        <v>356</v>
      </c>
      <c r="E7" s="84" t="s">
        <v>357</v>
      </c>
      <c r="F7" s="83" t="s">
        <v>358</v>
      </c>
      <c r="G7" s="83" t="s">
        <v>359</v>
      </c>
      <c r="H7" s="83"/>
      <c r="I7" s="83"/>
      <c r="J7" s="83"/>
      <c r="K7" s="83" t="s">
        <v>360</v>
      </c>
      <c r="L7" s="85" t="s">
        <v>361</v>
      </c>
    </row>
    <row r="8" spans="1:24" s="90" customFormat="1" ht="22.15" hidden="1" customHeight="1" x14ac:dyDescent="0.25">
      <c r="A8" s="87"/>
      <c r="B8" s="88" t="s">
        <v>362</v>
      </c>
      <c r="C8" s="78">
        <f>C9+C15+C59+C100</f>
        <v>41.262999999999998</v>
      </c>
      <c r="D8" s="78">
        <f>D9+D15+D59+D100</f>
        <v>29.538</v>
      </c>
      <c r="E8" s="78">
        <f>E9+E15+E59+E100</f>
        <v>1.9</v>
      </c>
      <c r="F8" s="78">
        <f>F9+F15+F59+F100</f>
        <v>9.2199999999999989</v>
      </c>
      <c r="G8" s="78">
        <f>SUM(D8:F8)</f>
        <v>40.658000000000001</v>
      </c>
      <c r="H8" s="78"/>
      <c r="I8" s="78"/>
      <c r="J8" s="78">
        <f>C8-G8</f>
        <v>0.60499999999999687</v>
      </c>
      <c r="K8" s="78">
        <f>G8/C8*100</f>
        <v>98.533795409931429</v>
      </c>
      <c r="L8" s="89"/>
    </row>
    <row r="9" spans="1:24" s="90" customFormat="1" hidden="1" x14ac:dyDescent="0.25">
      <c r="A9" s="77" t="s">
        <v>16</v>
      </c>
      <c r="B9" s="91" t="s">
        <v>363</v>
      </c>
      <c r="C9" s="78">
        <f>SUM(C10:C14)</f>
        <v>7.6</v>
      </c>
      <c r="D9" s="78">
        <f>SUM(D10:D14)</f>
        <v>5.7000000000000011</v>
      </c>
      <c r="E9" s="78">
        <f>SUM(E10:E14)</f>
        <v>1.9</v>
      </c>
      <c r="F9" s="78">
        <f>SUM(F10:F14)</f>
        <v>0</v>
      </c>
      <c r="G9" s="78">
        <f>SUM(D9:F9)</f>
        <v>7.6000000000000014</v>
      </c>
      <c r="H9" s="78"/>
      <c r="I9" s="78"/>
      <c r="J9" s="78">
        <f>C9-G9</f>
        <v>0</v>
      </c>
      <c r="K9" s="78">
        <f>G9/C9*100</f>
        <v>100.00000000000003</v>
      </c>
      <c r="L9" s="89"/>
    </row>
    <row r="10" spans="1:24" s="100" customFormat="1" hidden="1" x14ac:dyDescent="0.25">
      <c r="A10" s="92">
        <v>1</v>
      </c>
      <c r="B10" s="93" t="s">
        <v>364</v>
      </c>
      <c r="C10" s="94">
        <v>1.3</v>
      </c>
      <c r="D10" s="94">
        <v>1.3</v>
      </c>
      <c r="E10" s="95"/>
      <c r="F10" s="96"/>
      <c r="G10" s="97"/>
      <c r="H10" s="355" t="s">
        <v>365</v>
      </c>
      <c r="I10" s="97"/>
      <c r="J10" s="97"/>
      <c r="K10" s="98"/>
      <c r="L10" s="99"/>
    </row>
    <row r="11" spans="1:24" s="101" customFormat="1" hidden="1" x14ac:dyDescent="0.25">
      <c r="A11" s="92">
        <v>2</v>
      </c>
      <c r="B11" s="93" t="s">
        <v>193</v>
      </c>
      <c r="C11" s="94">
        <v>1.9</v>
      </c>
      <c r="D11" s="94"/>
      <c r="E11" s="96">
        <v>1.9</v>
      </c>
      <c r="F11" s="94"/>
      <c r="G11" s="97"/>
      <c r="H11" s="356"/>
      <c r="I11" s="97"/>
      <c r="J11" s="97"/>
      <c r="K11" s="98"/>
      <c r="L11" s="99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s="103" customFormat="1" hidden="1" x14ac:dyDescent="0.25">
      <c r="A12" s="92">
        <v>3</v>
      </c>
      <c r="B12" s="93" t="s">
        <v>172</v>
      </c>
      <c r="C12" s="94">
        <v>1.4</v>
      </c>
      <c r="D12" s="94">
        <f>C12</f>
        <v>1.4</v>
      </c>
      <c r="E12" s="102"/>
      <c r="F12" s="96"/>
      <c r="G12" s="97"/>
      <c r="H12" s="356"/>
      <c r="I12" s="97"/>
      <c r="J12" s="97"/>
      <c r="K12" s="98"/>
      <c r="L12" s="99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s="101" customFormat="1" hidden="1" x14ac:dyDescent="0.25">
      <c r="A13" s="92">
        <v>4</v>
      </c>
      <c r="B13" s="93" t="s">
        <v>366</v>
      </c>
      <c r="C13" s="94">
        <v>1.6</v>
      </c>
      <c r="D13" s="94">
        <f>C13</f>
        <v>1.6</v>
      </c>
      <c r="E13" s="95"/>
      <c r="F13" s="96"/>
      <c r="G13" s="97"/>
      <c r="H13" s="356"/>
      <c r="I13" s="97"/>
      <c r="J13" s="97"/>
      <c r="K13" s="98"/>
      <c r="L13" s="99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s="101" customFormat="1" hidden="1" x14ac:dyDescent="0.25">
      <c r="A14" s="92">
        <v>5</v>
      </c>
      <c r="B14" s="93" t="s">
        <v>194</v>
      </c>
      <c r="C14" s="94">
        <v>1.4</v>
      </c>
      <c r="D14" s="94">
        <f>C14</f>
        <v>1.4</v>
      </c>
      <c r="E14" s="95"/>
      <c r="F14" s="96"/>
      <c r="G14" s="97"/>
      <c r="H14" s="357"/>
      <c r="I14" s="97"/>
      <c r="J14" s="97"/>
      <c r="K14" s="98"/>
      <c r="L14" s="99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</row>
    <row r="15" spans="1:24" s="101" customFormat="1" hidden="1" x14ac:dyDescent="0.25">
      <c r="A15" s="77" t="s">
        <v>18</v>
      </c>
      <c r="B15" s="91" t="s">
        <v>235</v>
      </c>
      <c r="C15" s="78">
        <f>SUM(C16:C58)</f>
        <v>21.843</v>
      </c>
      <c r="D15" s="78">
        <f>SUM(D16:D58)</f>
        <v>18.318000000000001</v>
      </c>
      <c r="E15" s="78">
        <f>SUM(E16:E58)</f>
        <v>0</v>
      </c>
      <c r="F15" s="78">
        <v>3.52</v>
      </c>
      <c r="G15" s="78">
        <f>SUM(D15:F15)</f>
        <v>21.838000000000001</v>
      </c>
      <c r="H15" s="78"/>
      <c r="I15" s="78"/>
      <c r="J15" s="104">
        <f>C15-G15</f>
        <v>4.9999999999990052E-3</v>
      </c>
      <c r="K15" s="78">
        <f>G15/C15*100</f>
        <v>99.977109371423339</v>
      </c>
      <c r="L15" s="89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</row>
    <row r="16" spans="1:24" s="101" customFormat="1" hidden="1" x14ac:dyDescent="0.25">
      <c r="A16" s="92">
        <v>1</v>
      </c>
      <c r="B16" s="93" t="s">
        <v>237</v>
      </c>
      <c r="C16" s="94">
        <v>0.93799999999999994</v>
      </c>
      <c r="D16" s="94">
        <v>0.93899999999999995</v>
      </c>
      <c r="E16" s="95"/>
      <c r="F16" s="96"/>
      <c r="G16" s="97"/>
      <c r="H16" s="97">
        <f>IF(F16&lt;&gt;0,"làm mới",0)</f>
        <v>0</v>
      </c>
      <c r="I16" s="97"/>
      <c r="J16" s="96"/>
      <c r="K16" s="98"/>
      <c r="L16" s="99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s="101" customFormat="1" hidden="1" x14ac:dyDescent="0.25">
      <c r="A17" s="92">
        <v>2</v>
      </c>
      <c r="B17" s="93" t="s">
        <v>238</v>
      </c>
      <c r="C17" s="94">
        <v>0.2</v>
      </c>
      <c r="D17" s="94">
        <f>C17</f>
        <v>0.2</v>
      </c>
      <c r="E17" s="95"/>
      <c r="F17" s="96"/>
      <c r="G17" s="97"/>
      <c r="H17" s="97">
        <f>IF(F17&lt;&gt;0,"làm mới",0)</f>
        <v>0</v>
      </c>
      <c r="I17" s="97"/>
      <c r="J17" s="96"/>
      <c r="K17" s="98"/>
      <c r="L17" s="99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s="103" customFormat="1" hidden="1" x14ac:dyDescent="0.25">
      <c r="A18" s="92">
        <v>3</v>
      </c>
      <c r="B18" s="93" t="s">
        <v>239</v>
      </c>
      <c r="C18" s="94">
        <v>1.119</v>
      </c>
      <c r="D18" s="94">
        <v>0.91</v>
      </c>
      <c r="E18" s="95"/>
      <c r="F18" s="94">
        <f>C18-D18</f>
        <v>0.20899999999999996</v>
      </c>
      <c r="G18" s="97"/>
      <c r="H18" s="96" t="str">
        <f>IF(F18&lt;&gt;0,"Làm mới",0)</f>
        <v>Làm mới</v>
      </c>
      <c r="I18" s="97"/>
      <c r="J18" s="94">
        <f>F18</f>
        <v>0.20899999999999996</v>
      </c>
      <c r="K18" s="98"/>
      <c r="L18" s="99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s="101" customFormat="1" hidden="1" x14ac:dyDescent="0.25">
      <c r="A19" s="92">
        <v>4</v>
      </c>
      <c r="B19" s="93" t="s">
        <v>240</v>
      </c>
      <c r="C19" s="94">
        <v>0.72</v>
      </c>
      <c r="D19" s="94">
        <v>0.72</v>
      </c>
      <c r="E19" s="95"/>
      <c r="F19" s="96"/>
      <c r="G19" s="97"/>
      <c r="H19" s="96">
        <f t="shared" ref="H19:H58" si="0">IF(F19&lt;&gt;0,"Làm mới",0)</f>
        <v>0</v>
      </c>
      <c r="I19" s="97"/>
      <c r="J19" s="94">
        <f t="shared" ref="J19:J58" si="1">F19</f>
        <v>0</v>
      </c>
      <c r="K19" s="98"/>
      <c r="L19" s="99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s="101" customFormat="1" hidden="1" x14ac:dyDescent="0.25">
      <c r="A20" s="92">
        <v>5</v>
      </c>
      <c r="B20" s="93" t="s">
        <v>241</v>
      </c>
      <c r="C20" s="94">
        <v>0.6</v>
      </c>
      <c r="D20" s="94">
        <v>0.6</v>
      </c>
      <c r="E20" s="95"/>
      <c r="F20" s="96"/>
      <c r="G20" s="97"/>
      <c r="H20" s="96">
        <f t="shared" si="0"/>
        <v>0</v>
      </c>
      <c r="I20" s="97"/>
      <c r="J20" s="94">
        <f t="shared" si="1"/>
        <v>0</v>
      </c>
      <c r="K20" s="98"/>
      <c r="L20" s="99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s="101" customFormat="1" hidden="1" x14ac:dyDescent="0.25">
      <c r="A21" s="92">
        <v>6</v>
      </c>
      <c r="B21" s="93" t="s">
        <v>242</v>
      </c>
      <c r="C21" s="94">
        <v>0.63700000000000001</v>
      </c>
      <c r="D21" s="94">
        <f>C21</f>
        <v>0.63700000000000001</v>
      </c>
      <c r="E21" s="95"/>
      <c r="F21" s="96"/>
      <c r="G21" s="97"/>
      <c r="H21" s="96">
        <f t="shared" si="0"/>
        <v>0</v>
      </c>
      <c r="I21" s="97"/>
      <c r="J21" s="94">
        <f t="shared" si="1"/>
        <v>0</v>
      </c>
      <c r="K21" s="98"/>
      <c r="L21" s="99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s="101" customFormat="1" hidden="1" x14ac:dyDescent="0.25">
      <c r="A22" s="92">
        <v>7</v>
      </c>
      <c r="B22" s="93" t="s">
        <v>243</v>
      </c>
      <c r="C22" s="94">
        <v>0.71499999999999997</v>
      </c>
      <c r="D22" s="94">
        <f>C22</f>
        <v>0.71499999999999997</v>
      </c>
      <c r="E22" s="95"/>
      <c r="F22" s="96"/>
      <c r="G22" s="97"/>
      <c r="H22" s="96">
        <f t="shared" si="0"/>
        <v>0</v>
      </c>
      <c r="I22" s="97"/>
      <c r="J22" s="94">
        <f t="shared" si="1"/>
        <v>0</v>
      </c>
      <c r="K22" s="98"/>
      <c r="L22" s="99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s="101" customFormat="1" hidden="1" x14ac:dyDescent="0.25">
      <c r="A23" s="92">
        <v>8</v>
      </c>
      <c r="B23" s="93" t="s">
        <v>244</v>
      </c>
      <c r="C23" s="94">
        <v>0.443</v>
      </c>
      <c r="D23" s="94">
        <v>0.443</v>
      </c>
      <c r="E23" s="95"/>
      <c r="F23" s="96"/>
      <c r="G23" s="97"/>
      <c r="H23" s="96">
        <f t="shared" si="0"/>
        <v>0</v>
      </c>
      <c r="I23" s="97"/>
      <c r="J23" s="94">
        <f t="shared" si="1"/>
        <v>0</v>
      </c>
      <c r="K23" s="98"/>
      <c r="L23" s="99"/>
      <c r="M23" s="100"/>
      <c r="N23" s="105">
        <f>F15+D15</f>
        <v>21.838000000000001</v>
      </c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s="101" customFormat="1" hidden="1" x14ac:dyDescent="0.25">
      <c r="A24" s="92">
        <v>9</v>
      </c>
      <c r="B24" s="93" t="s">
        <v>245</v>
      </c>
      <c r="C24" s="94">
        <v>1.1299999999999999</v>
      </c>
      <c r="D24" s="94">
        <v>1.1299999999999999</v>
      </c>
      <c r="E24" s="95"/>
      <c r="F24" s="96"/>
      <c r="G24" s="97"/>
      <c r="H24" s="96">
        <f t="shared" si="0"/>
        <v>0</v>
      </c>
      <c r="I24" s="97"/>
      <c r="J24" s="94">
        <f t="shared" si="1"/>
        <v>0</v>
      </c>
      <c r="K24" s="98"/>
      <c r="L24" s="99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s="101" customFormat="1" hidden="1" x14ac:dyDescent="0.25">
      <c r="A25" s="92">
        <v>10</v>
      </c>
      <c r="B25" s="93" t="s">
        <v>246</v>
      </c>
      <c r="C25" s="94">
        <v>0.6</v>
      </c>
      <c r="D25" s="94">
        <v>0.6</v>
      </c>
      <c r="E25" s="95"/>
      <c r="F25" s="96"/>
      <c r="G25" s="97"/>
      <c r="H25" s="96">
        <f t="shared" si="0"/>
        <v>0</v>
      </c>
      <c r="I25" s="97"/>
      <c r="J25" s="94">
        <f t="shared" si="1"/>
        <v>0</v>
      </c>
      <c r="K25" s="98"/>
      <c r="L25" s="99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s="101" customFormat="1" hidden="1" x14ac:dyDescent="0.25">
      <c r="A26" s="92">
        <v>11</v>
      </c>
      <c r="B26" s="93" t="s">
        <v>247</v>
      </c>
      <c r="C26" s="94">
        <v>0.47599999999999998</v>
      </c>
      <c r="D26" s="94">
        <f>C26</f>
        <v>0.47599999999999998</v>
      </c>
      <c r="E26" s="95"/>
      <c r="F26" s="96"/>
      <c r="G26" s="97"/>
      <c r="H26" s="96">
        <f t="shared" si="0"/>
        <v>0</v>
      </c>
      <c r="I26" s="97"/>
      <c r="J26" s="94">
        <f t="shared" si="1"/>
        <v>0</v>
      </c>
      <c r="K26" s="98"/>
      <c r="L26" s="99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s="101" customFormat="1" hidden="1" x14ac:dyDescent="0.25">
      <c r="A27" s="92">
        <v>12</v>
      </c>
      <c r="B27" s="93" t="s">
        <v>248</v>
      </c>
      <c r="C27" s="94">
        <v>0.56000000000000005</v>
      </c>
      <c r="D27" s="94">
        <v>0.55700000000000005</v>
      </c>
      <c r="E27" s="95"/>
      <c r="F27" s="96"/>
      <c r="G27" s="97"/>
      <c r="H27" s="96">
        <f t="shared" si="0"/>
        <v>0</v>
      </c>
      <c r="I27" s="97"/>
      <c r="J27" s="94">
        <f t="shared" si="1"/>
        <v>0</v>
      </c>
      <c r="K27" s="98"/>
      <c r="L27" s="99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s="101" customFormat="1" hidden="1" x14ac:dyDescent="0.25">
      <c r="A28" s="92">
        <v>13</v>
      </c>
      <c r="B28" s="93" t="s">
        <v>249</v>
      </c>
      <c r="C28" s="94">
        <v>0.7</v>
      </c>
      <c r="D28" s="94">
        <v>0.70399999999999996</v>
      </c>
      <c r="E28" s="95"/>
      <c r="F28" s="96"/>
      <c r="G28" s="97"/>
      <c r="H28" s="96">
        <f t="shared" si="0"/>
        <v>0</v>
      </c>
      <c r="I28" s="97"/>
      <c r="J28" s="94">
        <f t="shared" si="1"/>
        <v>0</v>
      </c>
      <c r="K28" s="98"/>
      <c r="L28" s="99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 s="101" customFormat="1" hidden="1" x14ac:dyDescent="0.25">
      <c r="A29" s="92">
        <v>14</v>
      </c>
      <c r="B29" s="93" t="s">
        <v>250</v>
      </c>
      <c r="C29" s="94">
        <v>0.83</v>
      </c>
      <c r="D29" s="94">
        <v>0.83</v>
      </c>
      <c r="E29" s="95"/>
      <c r="F29" s="96"/>
      <c r="G29" s="97"/>
      <c r="H29" s="96">
        <f t="shared" si="0"/>
        <v>0</v>
      </c>
      <c r="I29" s="97"/>
      <c r="J29" s="94">
        <f t="shared" si="1"/>
        <v>0</v>
      </c>
      <c r="K29" s="98"/>
      <c r="L29" s="99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s="101" customFormat="1" hidden="1" x14ac:dyDescent="0.25">
      <c r="A30" s="92">
        <v>15</v>
      </c>
      <c r="B30" s="93" t="s">
        <v>251</v>
      </c>
      <c r="C30" s="94">
        <v>1.2</v>
      </c>
      <c r="D30" s="94">
        <v>0.7</v>
      </c>
      <c r="E30" s="95"/>
      <c r="F30" s="96">
        <v>0.5</v>
      </c>
      <c r="G30" s="97"/>
      <c r="H30" s="96" t="str">
        <f t="shared" si="0"/>
        <v>Làm mới</v>
      </c>
      <c r="I30" s="97"/>
      <c r="J30" s="94">
        <f t="shared" si="1"/>
        <v>0.5</v>
      </c>
      <c r="K30" s="98"/>
      <c r="L30" s="99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 s="101" customFormat="1" hidden="1" x14ac:dyDescent="0.25">
      <c r="A31" s="92">
        <v>16</v>
      </c>
      <c r="B31" s="93" t="s">
        <v>252</v>
      </c>
      <c r="C31" s="94">
        <v>0.36</v>
      </c>
      <c r="D31" s="94">
        <v>0.36</v>
      </c>
      <c r="E31" s="95"/>
      <c r="F31" s="96"/>
      <c r="G31" s="97"/>
      <c r="H31" s="96">
        <f t="shared" si="0"/>
        <v>0</v>
      </c>
      <c r="I31" s="97"/>
      <c r="J31" s="94">
        <f t="shared" si="1"/>
        <v>0</v>
      </c>
      <c r="K31" s="98"/>
      <c r="L31" s="99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 s="101" customFormat="1" hidden="1" x14ac:dyDescent="0.25">
      <c r="A32" s="92">
        <v>17</v>
      </c>
      <c r="B32" s="93" t="s">
        <v>253</v>
      </c>
      <c r="C32" s="94">
        <v>0.5</v>
      </c>
      <c r="D32" s="94">
        <v>0.17</v>
      </c>
      <c r="E32" s="95"/>
      <c r="F32" s="94">
        <f>C32-D32</f>
        <v>0.32999999999999996</v>
      </c>
      <c r="G32" s="97"/>
      <c r="H32" s="96" t="str">
        <f t="shared" si="0"/>
        <v>Làm mới</v>
      </c>
      <c r="I32" s="97"/>
      <c r="J32" s="94">
        <f t="shared" si="1"/>
        <v>0.32999999999999996</v>
      </c>
      <c r="K32" s="98"/>
      <c r="L32" s="99"/>
      <c r="M32" s="100"/>
      <c r="N32" s="100"/>
      <c r="O32" s="100"/>
      <c r="P32" s="100">
        <f>34.2*1.2</f>
        <v>41.04</v>
      </c>
      <c r="Q32" s="100"/>
      <c r="R32" s="100"/>
      <c r="S32" s="100"/>
      <c r="T32" s="100"/>
      <c r="U32" s="100"/>
      <c r="V32" s="100"/>
      <c r="W32" s="100"/>
      <c r="X32" s="100"/>
    </row>
    <row r="33" spans="1:24" s="101" customFormat="1" hidden="1" x14ac:dyDescent="0.25">
      <c r="A33" s="92">
        <v>18</v>
      </c>
      <c r="B33" s="93" t="s">
        <v>254</v>
      </c>
      <c r="C33" s="94">
        <v>0.27300000000000002</v>
      </c>
      <c r="D33" s="94">
        <f>C33</f>
        <v>0.27300000000000002</v>
      </c>
      <c r="E33" s="95"/>
      <c r="F33" s="96"/>
      <c r="G33" s="97"/>
      <c r="H33" s="96">
        <f t="shared" si="0"/>
        <v>0</v>
      </c>
      <c r="I33" s="97"/>
      <c r="J33" s="94">
        <f t="shared" si="1"/>
        <v>0</v>
      </c>
      <c r="K33" s="98"/>
      <c r="L33" s="99"/>
      <c r="M33" s="100"/>
      <c r="N33" s="100">
        <f>18.32/21.84</f>
        <v>0.83882783882783885</v>
      </c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 s="101" customFormat="1" hidden="1" x14ac:dyDescent="0.25">
      <c r="A34" s="106">
        <v>19</v>
      </c>
      <c r="B34" s="107" t="s">
        <v>255</v>
      </c>
      <c r="C34" s="108">
        <v>0.19</v>
      </c>
      <c r="D34" s="108">
        <v>0.19</v>
      </c>
      <c r="E34" s="109"/>
      <c r="F34" s="110"/>
      <c r="G34" s="111"/>
      <c r="H34" s="110">
        <f t="shared" si="0"/>
        <v>0</v>
      </c>
      <c r="I34" s="111"/>
      <c r="J34" s="108">
        <f t="shared" si="1"/>
        <v>0</v>
      </c>
      <c r="K34" s="112"/>
      <c r="L34" s="113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 s="101" customFormat="1" hidden="1" x14ac:dyDescent="0.25">
      <c r="A35" s="92">
        <v>20</v>
      </c>
      <c r="B35" s="93" t="s">
        <v>256</v>
      </c>
      <c r="C35" s="94">
        <v>0.38</v>
      </c>
      <c r="D35" s="94">
        <v>0.378</v>
      </c>
      <c r="E35" s="102"/>
      <c r="F35" s="96"/>
      <c r="G35" s="97"/>
      <c r="H35" s="96">
        <f t="shared" si="0"/>
        <v>0</v>
      </c>
      <c r="I35" s="97"/>
      <c r="J35" s="94">
        <f t="shared" si="1"/>
        <v>0</v>
      </c>
      <c r="K35" s="98"/>
      <c r="L35" s="99"/>
      <c r="M35" s="100"/>
      <c r="N35" s="100">
        <f>100-83.86</f>
        <v>16.14</v>
      </c>
      <c r="O35" s="100">
        <f>724/792</f>
        <v>0.91414141414141414</v>
      </c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 s="101" customFormat="1" hidden="1" x14ac:dyDescent="0.25">
      <c r="A36" s="92">
        <v>21</v>
      </c>
      <c r="B36" s="93" t="s">
        <v>257</v>
      </c>
      <c r="C36" s="94">
        <v>0.3</v>
      </c>
      <c r="D36" s="94"/>
      <c r="E36" s="95"/>
      <c r="F36" s="96">
        <v>0.3</v>
      </c>
      <c r="G36" s="97"/>
      <c r="H36" s="96" t="str">
        <f t="shared" si="0"/>
        <v>Làm mới</v>
      </c>
      <c r="I36" s="97"/>
      <c r="J36" s="94">
        <f t="shared" si="1"/>
        <v>0.3</v>
      </c>
      <c r="K36" s="98"/>
      <c r="L36" s="99"/>
      <c r="M36" s="100"/>
      <c r="N36" s="100"/>
      <c r="O36" s="100">
        <f>31/1810*100</f>
        <v>1.7127071823204418</v>
      </c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 s="101" customFormat="1" hidden="1" x14ac:dyDescent="0.25">
      <c r="A37" s="92">
        <v>22</v>
      </c>
      <c r="B37" s="93" t="s">
        <v>258</v>
      </c>
      <c r="C37" s="94">
        <v>1</v>
      </c>
      <c r="D37" s="94"/>
      <c r="E37" s="95"/>
      <c r="F37" s="114">
        <v>1</v>
      </c>
      <c r="G37" s="97"/>
      <c r="H37" s="96" t="str">
        <f t="shared" si="0"/>
        <v>Làm mới</v>
      </c>
      <c r="I37" s="97"/>
      <c r="J37" s="94">
        <f t="shared" si="1"/>
        <v>1</v>
      </c>
      <c r="K37" s="98"/>
      <c r="L37" s="99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 s="101" customFormat="1" hidden="1" x14ac:dyDescent="0.25">
      <c r="A38" s="92">
        <v>23</v>
      </c>
      <c r="B38" s="115" t="s">
        <v>260</v>
      </c>
      <c r="C38" s="116">
        <v>0.4</v>
      </c>
      <c r="D38" s="116">
        <v>0.4</v>
      </c>
      <c r="E38" s="117"/>
      <c r="F38" s="118"/>
      <c r="G38" s="97"/>
      <c r="H38" s="96">
        <f t="shared" si="0"/>
        <v>0</v>
      </c>
      <c r="I38" s="97"/>
      <c r="J38" s="94">
        <f t="shared" si="1"/>
        <v>0</v>
      </c>
      <c r="K38" s="98"/>
      <c r="L38" s="99"/>
      <c r="M38" s="100"/>
      <c r="N38" s="93" t="s">
        <v>260</v>
      </c>
      <c r="O38" s="94">
        <v>0.4</v>
      </c>
      <c r="P38" s="94">
        <v>0.4</v>
      </c>
      <c r="Q38" s="100"/>
      <c r="R38" s="100"/>
      <c r="S38" s="100"/>
      <c r="T38" s="100"/>
      <c r="U38" s="100"/>
      <c r="V38" s="100"/>
      <c r="W38" s="100"/>
      <c r="X38" s="100"/>
    </row>
    <row r="39" spans="1:24" s="101" customFormat="1" hidden="1" x14ac:dyDescent="0.25">
      <c r="A39" s="92">
        <v>24</v>
      </c>
      <c r="B39" s="115" t="s">
        <v>261</v>
      </c>
      <c r="C39" s="116">
        <v>0.56999999999999995</v>
      </c>
      <c r="D39" s="116">
        <v>0.56999999999999995</v>
      </c>
      <c r="E39" s="117"/>
      <c r="F39" s="118"/>
      <c r="G39" s="97"/>
      <c r="H39" s="96">
        <f t="shared" si="0"/>
        <v>0</v>
      </c>
      <c r="I39" s="97"/>
      <c r="J39" s="94">
        <f t="shared" si="1"/>
        <v>0</v>
      </c>
      <c r="K39" s="98"/>
      <c r="L39" s="99"/>
      <c r="M39" s="100"/>
      <c r="N39" s="93" t="s">
        <v>261</v>
      </c>
      <c r="O39" s="94">
        <v>0.56999999999999995</v>
      </c>
      <c r="P39" s="94">
        <v>0.56999999999999995</v>
      </c>
      <c r="Q39" s="100">
        <v>4</v>
      </c>
      <c r="R39" s="100"/>
      <c r="S39" s="100"/>
      <c r="T39" s="100"/>
      <c r="U39" s="100"/>
      <c r="V39" s="100"/>
      <c r="W39" s="100"/>
      <c r="X39" s="100"/>
    </row>
    <row r="40" spans="1:24" s="101" customFormat="1" hidden="1" x14ac:dyDescent="0.25">
      <c r="A40" s="92">
        <v>25</v>
      </c>
      <c r="B40" s="115" t="s">
        <v>262</v>
      </c>
      <c r="C40" s="116">
        <v>0.45800000000000002</v>
      </c>
      <c r="D40" s="116">
        <v>0.45600000000000002</v>
      </c>
      <c r="E40" s="117"/>
      <c r="F40" s="118"/>
      <c r="G40" s="97"/>
      <c r="H40" s="96">
        <f t="shared" si="0"/>
        <v>0</v>
      </c>
      <c r="I40" s="97"/>
      <c r="J40" s="94">
        <f t="shared" si="1"/>
        <v>0</v>
      </c>
      <c r="K40" s="98"/>
      <c r="L40" s="99"/>
      <c r="M40" s="100"/>
      <c r="N40" s="93" t="s">
        <v>262</v>
      </c>
      <c r="O40" s="94">
        <v>0.45800000000000002</v>
      </c>
      <c r="P40" s="94">
        <v>0.45600000000000002</v>
      </c>
      <c r="Q40" s="100">
        <v>5</v>
      </c>
      <c r="R40" s="100"/>
      <c r="S40" s="100"/>
      <c r="T40" s="100"/>
      <c r="U40" s="100"/>
      <c r="V40" s="100"/>
      <c r="W40" s="100"/>
      <c r="X40" s="100"/>
    </row>
    <row r="41" spans="1:24" s="101" customFormat="1" hidden="1" x14ac:dyDescent="0.25">
      <c r="A41" s="92">
        <v>26</v>
      </c>
      <c r="B41" s="115" t="s">
        <v>263</v>
      </c>
      <c r="C41" s="116">
        <v>0.22600000000000001</v>
      </c>
      <c r="D41" s="116">
        <f>C41</f>
        <v>0.22600000000000001</v>
      </c>
      <c r="E41" s="117"/>
      <c r="F41" s="118"/>
      <c r="G41" s="97"/>
      <c r="H41" s="96">
        <f t="shared" si="0"/>
        <v>0</v>
      </c>
      <c r="I41" s="97"/>
      <c r="J41" s="94">
        <f t="shared" si="1"/>
        <v>0</v>
      </c>
      <c r="K41" s="98"/>
      <c r="L41" s="99"/>
      <c r="M41" s="100"/>
      <c r="N41" s="93" t="s">
        <v>263</v>
      </c>
      <c r="O41" s="94">
        <v>0.22600000000000001</v>
      </c>
      <c r="P41" s="94">
        <f>O41</f>
        <v>0.22600000000000001</v>
      </c>
      <c r="Q41" s="100">
        <v>4</v>
      </c>
      <c r="R41" s="100"/>
      <c r="S41" s="100"/>
      <c r="T41" s="100"/>
      <c r="U41" s="100"/>
      <c r="V41" s="100"/>
      <c r="W41" s="100"/>
      <c r="X41" s="100"/>
    </row>
    <row r="42" spans="1:24" s="101" customFormat="1" hidden="1" x14ac:dyDescent="0.25">
      <c r="A42" s="92">
        <v>27</v>
      </c>
      <c r="B42" s="115" t="s">
        <v>264</v>
      </c>
      <c r="C42" s="116">
        <v>0.52800000000000002</v>
      </c>
      <c r="D42" s="116">
        <v>0.53</v>
      </c>
      <c r="E42" s="117"/>
      <c r="F42" s="118"/>
      <c r="G42" s="97"/>
      <c r="H42" s="96">
        <f t="shared" si="0"/>
        <v>0</v>
      </c>
      <c r="I42" s="97"/>
      <c r="J42" s="94">
        <f t="shared" si="1"/>
        <v>0</v>
      </c>
      <c r="K42" s="98"/>
      <c r="L42" s="99"/>
      <c r="M42" s="100"/>
      <c r="N42" s="93" t="s">
        <v>264</v>
      </c>
      <c r="O42" s="94">
        <v>0.52800000000000002</v>
      </c>
      <c r="P42" s="94">
        <v>0.53</v>
      </c>
      <c r="Q42" s="100">
        <v>10</v>
      </c>
      <c r="R42" s="100"/>
      <c r="S42" s="100"/>
      <c r="T42" s="100"/>
      <c r="U42" s="100"/>
      <c r="V42" s="100"/>
      <c r="W42" s="100"/>
      <c r="X42" s="100"/>
    </row>
    <row r="43" spans="1:24" s="101" customFormat="1" hidden="1" x14ac:dyDescent="0.25">
      <c r="A43" s="92">
        <v>28</v>
      </c>
      <c r="B43" s="115" t="s">
        <v>265</v>
      </c>
      <c r="C43" s="116">
        <v>0.3</v>
      </c>
      <c r="D43" s="116">
        <v>0.3</v>
      </c>
      <c r="E43" s="117"/>
      <c r="F43" s="118"/>
      <c r="G43" s="97"/>
      <c r="H43" s="96">
        <f t="shared" si="0"/>
        <v>0</v>
      </c>
      <c r="I43" s="97"/>
      <c r="J43" s="94">
        <f t="shared" si="1"/>
        <v>0</v>
      </c>
      <c r="K43" s="98"/>
      <c r="L43" s="99"/>
      <c r="M43" s="100"/>
      <c r="N43" s="93" t="s">
        <v>265</v>
      </c>
      <c r="O43" s="94">
        <v>0.3</v>
      </c>
      <c r="P43" s="94">
        <v>0.3</v>
      </c>
      <c r="Q43" s="100">
        <v>5</v>
      </c>
      <c r="R43" s="100"/>
      <c r="S43" s="100"/>
      <c r="T43" s="100"/>
      <c r="U43" s="100"/>
      <c r="V43" s="100"/>
      <c r="W43" s="100"/>
      <c r="X43" s="100"/>
    </row>
    <row r="44" spans="1:24" s="101" customFormat="1" hidden="1" x14ac:dyDescent="0.25">
      <c r="A44" s="92">
        <v>29</v>
      </c>
      <c r="B44" s="115" t="s">
        <v>266</v>
      </c>
      <c r="C44" s="116">
        <v>0.5</v>
      </c>
      <c r="D44" s="116">
        <v>0.40400000000000003</v>
      </c>
      <c r="E44" s="117"/>
      <c r="F44" s="118">
        <v>0.1</v>
      </c>
      <c r="G44" s="97"/>
      <c r="H44" s="96" t="str">
        <f t="shared" si="0"/>
        <v>Làm mới</v>
      </c>
      <c r="I44" s="97"/>
      <c r="J44" s="94">
        <f t="shared" si="1"/>
        <v>0.1</v>
      </c>
      <c r="K44" s="98"/>
      <c r="L44" s="99"/>
      <c r="M44" s="100"/>
      <c r="N44" s="93" t="s">
        <v>266</v>
      </c>
      <c r="O44" s="94">
        <v>0.5</v>
      </c>
      <c r="P44" s="94">
        <v>0.40400000000000003</v>
      </c>
      <c r="Q44" s="100">
        <v>6</v>
      </c>
      <c r="R44" s="100"/>
      <c r="S44" s="100"/>
      <c r="T44" s="100"/>
      <c r="U44" s="100"/>
      <c r="V44" s="100"/>
      <c r="W44" s="100"/>
      <c r="X44" s="100"/>
    </row>
    <row r="45" spans="1:24" s="101" customFormat="1" hidden="1" x14ac:dyDescent="0.25">
      <c r="A45" s="92">
        <v>30</v>
      </c>
      <c r="B45" s="115" t="s">
        <v>267</v>
      </c>
      <c r="C45" s="116">
        <v>0.2</v>
      </c>
      <c r="D45" s="116">
        <v>0.2</v>
      </c>
      <c r="E45" s="117"/>
      <c r="F45" s="118"/>
      <c r="G45" s="97"/>
      <c r="H45" s="96">
        <f t="shared" si="0"/>
        <v>0</v>
      </c>
      <c r="I45" s="97"/>
      <c r="J45" s="94">
        <f t="shared" si="1"/>
        <v>0</v>
      </c>
      <c r="K45" s="98"/>
      <c r="L45" s="99"/>
      <c r="M45" s="100"/>
      <c r="N45" s="93" t="s">
        <v>267</v>
      </c>
      <c r="O45" s="94">
        <v>0.2</v>
      </c>
      <c r="P45" s="94">
        <v>0.2</v>
      </c>
      <c r="Q45" s="100">
        <v>5</v>
      </c>
      <c r="R45" s="100"/>
      <c r="S45" s="100"/>
      <c r="T45" s="100"/>
      <c r="U45" s="100"/>
      <c r="V45" s="100"/>
      <c r="W45" s="100"/>
      <c r="X45" s="100"/>
    </row>
    <row r="46" spans="1:24" s="101" customFormat="1" hidden="1" x14ac:dyDescent="0.25">
      <c r="A46" s="92">
        <v>31</v>
      </c>
      <c r="B46" s="115" t="s">
        <v>268</v>
      </c>
      <c r="C46" s="116">
        <v>0.41</v>
      </c>
      <c r="D46" s="116">
        <f>0.2+0.21</f>
        <v>0.41000000000000003</v>
      </c>
      <c r="E46" s="95"/>
      <c r="F46" s="96"/>
      <c r="G46" s="97"/>
      <c r="H46" s="96">
        <f t="shared" si="0"/>
        <v>0</v>
      </c>
      <c r="I46" s="97"/>
      <c r="J46" s="94">
        <f t="shared" si="1"/>
        <v>0</v>
      </c>
      <c r="K46" s="98"/>
      <c r="L46" s="99"/>
      <c r="M46" s="100"/>
      <c r="N46" s="93" t="s">
        <v>268</v>
      </c>
      <c r="O46" s="94">
        <v>0.41</v>
      </c>
      <c r="P46" s="94">
        <f>0.2+0.21</f>
        <v>0.41000000000000003</v>
      </c>
      <c r="Q46" s="100"/>
      <c r="R46" s="100"/>
      <c r="S46" s="100"/>
      <c r="T46" s="100"/>
      <c r="U46" s="100"/>
      <c r="V46" s="100"/>
      <c r="W46" s="100"/>
      <c r="X46" s="100"/>
    </row>
    <row r="47" spans="1:24" s="101" customFormat="1" ht="16.5" hidden="1" customHeight="1" x14ac:dyDescent="0.25">
      <c r="A47" s="92">
        <v>32</v>
      </c>
      <c r="B47" s="93" t="s">
        <v>269</v>
      </c>
      <c r="C47" s="94">
        <v>0.5</v>
      </c>
      <c r="D47" s="94">
        <v>0.5</v>
      </c>
      <c r="E47" s="95"/>
      <c r="F47" s="96"/>
      <c r="G47" s="97"/>
      <c r="H47" s="96">
        <f t="shared" si="0"/>
        <v>0</v>
      </c>
      <c r="I47" s="97"/>
      <c r="J47" s="94">
        <f t="shared" si="1"/>
        <v>0</v>
      </c>
      <c r="K47" s="98"/>
      <c r="L47" s="99"/>
      <c r="M47" s="100"/>
      <c r="N47" s="93" t="s">
        <v>280</v>
      </c>
      <c r="O47" s="94">
        <v>0.3</v>
      </c>
      <c r="P47" s="94"/>
      <c r="Q47" s="100"/>
      <c r="R47" s="100"/>
      <c r="S47" s="100"/>
      <c r="T47" s="100"/>
      <c r="U47" s="100"/>
      <c r="V47" s="100"/>
      <c r="W47" s="100"/>
      <c r="X47" s="100"/>
    </row>
    <row r="48" spans="1:24" s="101" customFormat="1" hidden="1" x14ac:dyDescent="0.25">
      <c r="A48" s="92">
        <v>33</v>
      </c>
      <c r="B48" s="93" t="s">
        <v>270</v>
      </c>
      <c r="C48" s="94">
        <v>0.3</v>
      </c>
      <c r="D48" s="94">
        <v>0.3</v>
      </c>
      <c r="E48" s="95"/>
      <c r="F48" s="96"/>
      <c r="G48" s="97"/>
      <c r="H48" s="96">
        <f t="shared" si="0"/>
        <v>0</v>
      </c>
      <c r="I48" s="97"/>
      <c r="J48" s="94">
        <f t="shared" si="1"/>
        <v>0</v>
      </c>
      <c r="K48" s="98"/>
      <c r="L48" s="99"/>
      <c r="M48" s="100"/>
      <c r="N48" s="100"/>
      <c r="O48" s="105">
        <f>SUM(O38:O47)</f>
        <v>3.8919999999999999</v>
      </c>
      <c r="P48" s="100"/>
      <c r="Q48" s="100">
        <f>SUM(Q38:Q47)</f>
        <v>39</v>
      </c>
      <c r="R48" s="100"/>
      <c r="S48" s="100"/>
      <c r="T48" s="100"/>
      <c r="U48" s="100"/>
      <c r="V48" s="100"/>
      <c r="W48" s="100"/>
      <c r="X48" s="100"/>
    </row>
    <row r="49" spans="1:24" s="101" customFormat="1" hidden="1" x14ac:dyDescent="0.25">
      <c r="A49" s="92">
        <v>34</v>
      </c>
      <c r="B49" s="93" t="s">
        <v>271</v>
      </c>
      <c r="C49" s="94">
        <v>0.255</v>
      </c>
      <c r="D49" s="94">
        <v>0.26</v>
      </c>
      <c r="E49" s="95"/>
      <c r="F49" s="96"/>
      <c r="G49" s="97"/>
      <c r="H49" s="96">
        <f t="shared" si="0"/>
        <v>0</v>
      </c>
      <c r="I49" s="97"/>
      <c r="J49" s="94">
        <f t="shared" si="1"/>
        <v>0</v>
      </c>
      <c r="K49" s="98"/>
      <c r="L49" s="99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 s="101" customFormat="1" hidden="1" x14ac:dyDescent="0.25">
      <c r="A50" s="92">
        <v>35</v>
      </c>
      <c r="B50" s="93" t="s">
        <v>272</v>
      </c>
      <c r="C50" s="94">
        <v>0.2</v>
      </c>
      <c r="D50" s="94">
        <v>0.2</v>
      </c>
      <c r="E50" s="95"/>
      <c r="F50" s="96"/>
      <c r="G50" s="97"/>
      <c r="H50" s="96">
        <f t="shared" si="0"/>
        <v>0</v>
      </c>
      <c r="I50" s="97"/>
      <c r="J50" s="94">
        <f t="shared" si="1"/>
        <v>0</v>
      </c>
      <c r="K50" s="98"/>
      <c r="L50" s="99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 s="101" customFormat="1" hidden="1" x14ac:dyDescent="0.25">
      <c r="A51" s="92">
        <v>36</v>
      </c>
      <c r="B51" s="93" t="s">
        <v>273</v>
      </c>
      <c r="C51" s="94">
        <v>0.3</v>
      </c>
      <c r="D51" s="94">
        <f>C51</f>
        <v>0.3</v>
      </c>
      <c r="E51" s="95"/>
      <c r="F51" s="96"/>
      <c r="G51" s="97"/>
      <c r="H51" s="96">
        <f t="shared" si="0"/>
        <v>0</v>
      </c>
      <c r="I51" s="97"/>
      <c r="J51" s="94">
        <f t="shared" si="1"/>
        <v>0</v>
      </c>
      <c r="K51" s="98"/>
      <c r="L51" s="99"/>
      <c r="M51" s="100"/>
      <c r="N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 s="101" customFormat="1" hidden="1" x14ac:dyDescent="0.25">
      <c r="A52" s="92">
        <v>37</v>
      </c>
      <c r="B52" s="93" t="s">
        <v>274</v>
      </c>
      <c r="C52" s="94">
        <v>0.33500000000000002</v>
      </c>
      <c r="D52" s="94">
        <v>0.34</v>
      </c>
      <c r="E52" s="95"/>
      <c r="F52" s="96"/>
      <c r="G52" s="97"/>
      <c r="H52" s="96">
        <f t="shared" si="0"/>
        <v>0</v>
      </c>
      <c r="I52" s="97"/>
      <c r="J52" s="94">
        <f t="shared" si="1"/>
        <v>0</v>
      </c>
      <c r="K52" s="98"/>
      <c r="L52" s="99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1:24" s="101" customFormat="1" hidden="1" x14ac:dyDescent="0.25">
      <c r="A53" s="92">
        <v>38</v>
      </c>
      <c r="B53" s="93" t="s">
        <v>275</v>
      </c>
      <c r="C53" s="94">
        <v>0.28999999999999998</v>
      </c>
      <c r="D53" s="94">
        <v>0.28999999999999998</v>
      </c>
      <c r="E53" s="95"/>
      <c r="F53" s="96"/>
      <c r="G53" s="97"/>
      <c r="H53" s="96">
        <f t="shared" si="0"/>
        <v>0</v>
      </c>
      <c r="I53" s="97"/>
      <c r="J53" s="94">
        <f t="shared" si="1"/>
        <v>0</v>
      </c>
      <c r="K53" s="98"/>
      <c r="L53" s="99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:24" s="101" customFormat="1" hidden="1" x14ac:dyDescent="0.25">
      <c r="A54" s="92">
        <v>39</v>
      </c>
      <c r="B54" s="93" t="s">
        <v>276</v>
      </c>
      <c r="C54" s="94">
        <v>0.5</v>
      </c>
      <c r="D54" s="94">
        <v>0.5</v>
      </c>
      <c r="E54" s="95"/>
      <c r="F54" s="96"/>
      <c r="G54" s="97"/>
      <c r="H54" s="96">
        <f t="shared" si="0"/>
        <v>0</v>
      </c>
      <c r="I54" s="97"/>
      <c r="J54" s="94">
        <f t="shared" si="1"/>
        <v>0</v>
      </c>
      <c r="K54" s="98"/>
      <c r="L54" s="99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 s="101" customFormat="1" hidden="1" x14ac:dyDescent="0.25">
      <c r="A55" s="92">
        <v>40</v>
      </c>
      <c r="B55" s="93" t="s">
        <v>277</v>
      </c>
      <c r="C55" s="94">
        <v>0.3</v>
      </c>
      <c r="D55" s="94">
        <v>0.3</v>
      </c>
      <c r="E55" s="95"/>
      <c r="F55" s="96"/>
      <c r="G55" s="97"/>
      <c r="H55" s="96">
        <f t="shared" si="0"/>
        <v>0</v>
      </c>
      <c r="I55" s="97"/>
      <c r="J55" s="94">
        <f t="shared" si="1"/>
        <v>0</v>
      </c>
      <c r="K55" s="98"/>
      <c r="L55" s="99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:24" s="101" customFormat="1" hidden="1" x14ac:dyDescent="0.25">
      <c r="A56" s="92">
        <v>41</v>
      </c>
      <c r="B56" s="93" t="s">
        <v>278</v>
      </c>
      <c r="C56" s="94">
        <v>0.3</v>
      </c>
      <c r="D56" s="94"/>
      <c r="E56" s="95"/>
      <c r="F56" s="96">
        <v>0.3</v>
      </c>
      <c r="G56" s="97"/>
      <c r="H56" s="96" t="str">
        <f t="shared" si="0"/>
        <v>Làm mới</v>
      </c>
      <c r="I56" s="97"/>
      <c r="J56" s="94">
        <f t="shared" si="1"/>
        <v>0.3</v>
      </c>
      <c r="K56" s="98"/>
      <c r="L56" s="99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 s="101" customFormat="1" hidden="1" x14ac:dyDescent="0.25">
      <c r="A57" s="92">
        <v>42</v>
      </c>
      <c r="B57" s="93" t="s">
        <v>279</v>
      </c>
      <c r="C57" s="94">
        <v>0.8</v>
      </c>
      <c r="D57" s="94">
        <v>0.3</v>
      </c>
      <c r="E57" s="95"/>
      <c r="F57" s="96">
        <v>0.5</v>
      </c>
      <c r="G57" s="97"/>
      <c r="H57" s="96" t="str">
        <f t="shared" si="0"/>
        <v>Làm mới</v>
      </c>
      <c r="I57" s="97"/>
      <c r="J57" s="94">
        <f t="shared" si="1"/>
        <v>0.5</v>
      </c>
      <c r="K57" s="98"/>
      <c r="L57" s="99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:24" s="101" customFormat="1" hidden="1" x14ac:dyDescent="0.25">
      <c r="A58" s="92">
        <v>43</v>
      </c>
      <c r="B58" s="115" t="s">
        <v>280</v>
      </c>
      <c r="C58" s="94">
        <v>0.3</v>
      </c>
      <c r="D58" s="94"/>
      <c r="E58" s="95"/>
      <c r="F58" s="96">
        <v>0.3</v>
      </c>
      <c r="G58" s="97"/>
      <c r="H58" s="96" t="str">
        <f t="shared" si="0"/>
        <v>Làm mới</v>
      </c>
      <c r="I58" s="97"/>
      <c r="J58" s="94">
        <f t="shared" si="1"/>
        <v>0.3</v>
      </c>
      <c r="K58" s="98"/>
      <c r="L58" s="99" t="s">
        <v>367</v>
      </c>
      <c r="M58" s="105">
        <f>C58</f>
        <v>0.3</v>
      </c>
      <c r="N58" s="105">
        <v>0.3</v>
      </c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1:24" s="101" customFormat="1" x14ac:dyDescent="0.25">
      <c r="A59" s="77" t="s">
        <v>16</v>
      </c>
      <c r="B59" s="91" t="s">
        <v>368</v>
      </c>
      <c r="C59" s="78">
        <f>SUM(C60:C99)</f>
        <v>5.9999999999999991</v>
      </c>
      <c r="D59" s="78">
        <f>SUM(D60:D99)</f>
        <v>4.6999999999999993</v>
      </c>
      <c r="E59" s="78">
        <f>SUM(E60:E96)</f>
        <v>0</v>
      </c>
      <c r="F59" s="78">
        <f>SUM(F60:F99)</f>
        <v>1.1000000000000001</v>
      </c>
      <c r="G59" s="78">
        <f>SUM(D59:F59)</f>
        <v>5.7999999999999989</v>
      </c>
      <c r="H59" s="78"/>
      <c r="I59" s="78"/>
      <c r="J59" s="104">
        <f>C59-G59</f>
        <v>0.20000000000000018</v>
      </c>
      <c r="K59" s="78">
        <f>G59/C59*100</f>
        <v>96.666666666666671</v>
      </c>
      <c r="L59" s="80"/>
      <c r="M59" s="105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:24" s="101" customFormat="1" x14ac:dyDescent="0.25">
      <c r="A60" s="119">
        <v>1</v>
      </c>
      <c r="B60" s="115" t="s">
        <v>369</v>
      </c>
      <c r="C60" s="116">
        <v>0.24</v>
      </c>
      <c r="D60" s="116">
        <f>C60</f>
        <v>0.24</v>
      </c>
      <c r="E60" s="117"/>
      <c r="F60" s="116"/>
      <c r="G60" s="120"/>
      <c r="H60" s="96">
        <f>IF(F60&lt;&gt;0,"Làm mới",0)</f>
        <v>0</v>
      </c>
      <c r="I60" s="97"/>
      <c r="J60" s="94">
        <f>F60</f>
        <v>0</v>
      </c>
      <c r="K60" s="121"/>
      <c r="L60" s="122"/>
      <c r="M60" s="105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:24" s="101" customFormat="1" x14ac:dyDescent="0.25">
      <c r="A61" s="92">
        <v>2</v>
      </c>
      <c r="B61" s="93" t="s">
        <v>370</v>
      </c>
      <c r="C61" s="94">
        <v>0.2</v>
      </c>
      <c r="D61" s="94">
        <v>0.2</v>
      </c>
      <c r="E61" s="95"/>
      <c r="F61" s="96"/>
      <c r="G61" s="97"/>
      <c r="H61" s="96">
        <f t="shared" ref="H61:H99" si="2">IF(F61&lt;&gt;0,"Làm mới",0)</f>
        <v>0</v>
      </c>
      <c r="I61" s="97"/>
      <c r="J61" s="94">
        <f t="shared" ref="J61:J99" si="3">F61</f>
        <v>0</v>
      </c>
      <c r="K61" s="98"/>
      <c r="L61" s="99"/>
      <c r="M61" s="105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:24" s="123" customFormat="1" x14ac:dyDescent="0.25">
      <c r="A62" s="92">
        <v>3</v>
      </c>
      <c r="B62" s="93" t="s">
        <v>371</v>
      </c>
      <c r="C62" s="94">
        <v>0.3</v>
      </c>
      <c r="D62" s="94">
        <v>0.3</v>
      </c>
      <c r="E62" s="95"/>
      <c r="F62" s="96"/>
      <c r="G62" s="97"/>
      <c r="H62" s="96">
        <f t="shared" si="2"/>
        <v>0</v>
      </c>
      <c r="I62" s="97"/>
      <c r="J62" s="94">
        <f t="shared" si="3"/>
        <v>0</v>
      </c>
      <c r="K62" s="98"/>
      <c r="L62" s="99"/>
      <c r="M62" s="105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1:24" s="101" customFormat="1" x14ac:dyDescent="0.25">
      <c r="A63" s="92">
        <v>4</v>
      </c>
      <c r="B63" s="93" t="s">
        <v>372</v>
      </c>
      <c r="C63" s="94">
        <v>8.5999999999999993E-2</v>
      </c>
      <c r="D63" s="94">
        <v>8.5999999999999993E-2</v>
      </c>
      <c r="E63" s="95"/>
      <c r="F63" s="96"/>
      <c r="G63" s="97"/>
      <c r="H63" s="96">
        <f t="shared" si="2"/>
        <v>0</v>
      </c>
      <c r="I63" s="97"/>
      <c r="J63" s="94">
        <f t="shared" si="3"/>
        <v>0</v>
      </c>
      <c r="K63" s="98"/>
      <c r="L63" s="99" t="s">
        <v>367</v>
      </c>
      <c r="M63" s="105">
        <f t="shared" ref="M63:N65" si="4">C63</f>
        <v>8.5999999999999993E-2</v>
      </c>
      <c r="N63" s="105">
        <f t="shared" si="4"/>
        <v>8.5999999999999993E-2</v>
      </c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24" s="101" customFormat="1" x14ac:dyDescent="0.25">
      <c r="A64" s="92">
        <v>5</v>
      </c>
      <c r="B64" s="93" t="s">
        <v>373</v>
      </c>
      <c r="C64" s="94">
        <v>0.09</v>
      </c>
      <c r="D64" s="94">
        <v>0.09</v>
      </c>
      <c r="E64" s="95"/>
      <c r="F64" s="96"/>
      <c r="G64" s="97"/>
      <c r="H64" s="96">
        <f t="shared" si="2"/>
        <v>0</v>
      </c>
      <c r="I64" s="97"/>
      <c r="J64" s="94">
        <f t="shared" si="3"/>
        <v>0</v>
      </c>
      <c r="K64" s="98"/>
      <c r="L64" s="99" t="s">
        <v>367</v>
      </c>
      <c r="M64" s="105">
        <f t="shared" si="4"/>
        <v>0.09</v>
      </c>
      <c r="N64" s="105">
        <f t="shared" si="4"/>
        <v>0.09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 s="101" customFormat="1" x14ac:dyDescent="0.25">
      <c r="A65" s="92">
        <v>6</v>
      </c>
      <c r="B65" s="93" t="s">
        <v>374</v>
      </c>
      <c r="C65" s="94">
        <v>0.09</v>
      </c>
      <c r="D65" s="94">
        <v>0.09</v>
      </c>
      <c r="E65" s="95"/>
      <c r="F65" s="96"/>
      <c r="G65" s="97"/>
      <c r="H65" s="96">
        <f t="shared" si="2"/>
        <v>0</v>
      </c>
      <c r="I65" s="97"/>
      <c r="J65" s="94">
        <f t="shared" si="3"/>
        <v>0</v>
      </c>
      <c r="K65" s="98"/>
      <c r="L65" s="99" t="s">
        <v>367</v>
      </c>
      <c r="M65" s="105">
        <f t="shared" si="4"/>
        <v>0.09</v>
      </c>
      <c r="N65" s="105">
        <f t="shared" si="4"/>
        <v>0.09</v>
      </c>
      <c r="O65" s="100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:24" s="101" customFormat="1" x14ac:dyDescent="0.25">
      <c r="A66" s="119">
        <v>7</v>
      </c>
      <c r="B66" s="115" t="s">
        <v>375</v>
      </c>
      <c r="C66" s="116">
        <v>7.4999999999999997E-2</v>
      </c>
      <c r="D66" s="116">
        <v>7.4999999999999997E-2</v>
      </c>
      <c r="E66" s="117"/>
      <c r="F66" s="116"/>
      <c r="G66" s="97"/>
      <c r="H66" s="96">
        <f t="shared" si="2"/>
        <v>0</v>
      </c>
      <c r="I66" s="97"/>
      <c r="J66" s="94">
        <f t="shared" si="3"/>
        <v>0</v>
      </c>
      <c r="K66" s="98"/>
      <c r="L66" s="99"/>
      <c r="M66" s="105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 s="101" customFormat="1" x14ac:dyDescent="0.25">
      <c r="A67" s="119">
        <v>8</v>
      </c>
      <c r="B67" s="115" t="s">
        <v>376</v>
      </c>
      <c r="C67" s="116">
        <v>7.2999999999999995E-2</v>
      </c>
      <c r="D67" s="116">
        <v>7.2999999999999995E-2</v>
      </c>
      <c r="E67" s="117"/>
      <c r="F67" s="116"/>
      <c r="G67" s="97"/>
      <c r="H67" s="96">
        <f t="shared" si="2"/>
        <v>0</v>
      </c>
      <c r="I67" s="97"/>
      <c r="J67" s="94">
        <f t="shared" si="3"/>
        <v>0</v>
      </c>
      <c r="K67" s="98"/>
      <c r="L67" s="99"/>
      <c r="M67" s="105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</row>
    <row r="68" spans="1:24" s="101" customFormat="1" x14ac:dyDescent="0.25">
      <c r="A68" s="92">
        <v>9</v>
      </c>
      <c r="B68" s="93" t="s">
        <v>377</v>
      </c>
      <c r="C68" s="94">
        <v>7.8E-2</v>
      </c>
      <c r="D68" s="94">
        <v>7.8E-2</v>
      </c>
      <c r="E68" s="95"/>
      <c r="F68" s="96"/>
      <c r="G68" s="97"/>
      <c r="H68" s="96">
        <f t="shared" si="2"/>
        <v>0</v>
      </c>
      <c r="I68" s="97"/>
      <c r="J68" s="94">
        <f t="shared" si="3"/>
        <v>0</v>
      </c>
      <c r="K68" s="98"/>
      <c r="L68" s="99"/>
      <c r="M68" s="105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 s="101" customFormat="1" x14ac:dyDescent="0.25">
      <c r="A69" s="92">
        <v>10</v>
      </c>
      <c r="B69" s="93" t="s">
        <v>378</v>
      </c>
      <c r="C69" s="94">
        <v>0.42</v>
      </c>
      <c r="D69" s="94"/>
      <c r="E69" s="95"/>
      <c r="F69" s="94">
        <v>0.42</v>
      </c>
      <c r="G69" s="97"/>
      <c r="H69" s="96" t="str">
        <f t="shared" si="2"/>
        <v>Làm mới</v>
      </c>
      <c r="I69" s="97"/>
      <c r="J69" s="94">
        <f t="shared" si="3"/>
        <v>0.42</v>
      </c>
      <c r="K69" s="98"/>
      <c r="L69" s="99"/>
      <c r="M69" s="105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 s="126" customFormat="1" x14ac:dyDescent="0.25">
      <c r="A70" s="119">
        <v>11</v>
      </c>
      <c r="B70" s="115" t="s">
        <v>379</v>
      </c>
      <c r="C70" s="116">
        <v>5.5E-2</v>
      </c>
      <c r="D70" s="116">
        <v>5.5E-2</v>
      </c>
      <c r="E70" s="117"/>
      <c r="F70" s="116"/>
      <c r="G70" s="120"/>
      <c r="H70" s="96">
        <f t="shared" si="2"/>
        <v>0</v>
      </c>
      <c r="I70" s="97"/>
      <c r="J70" s="94">
        <f t="shared" si="3"/>
        <v>0</v>
      </c>
      <c r="K70" s="121"/>
      <c r="L70" s="124"/>
      <c r="M70" s="10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s="101" customFormat="1" x14ac:dyDescent="0.25">
      <c r="A71" s="92">
        <v>12</v>
      </c>
      <c r="B71" s="93" t="s">
        <v>380</v>
      </c>
      <c r="C71" s="94">
        <v>0.05</v>
      </c>
      <c r="D71" s="94">
        <v>0.05</v>
      </c>
      <c r="E71" s="95"/>
      <c r="F71" s="96"/>
      <c r="G71" s="97"/>
      <c r="H71" s="96">
        <f t="shared" si="2"/>
        <v>0</v>
      </c>
      <c r="I71" s="97"/>
      <c r="J71" s="94">
        <f t="shared" si="3"/>
        <v>0</v>
      </c>
      <c r="K71" s="98"/>
      <c r="L71" s="99"/>
      <c r="M71" s="105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 s="101" customFormat="1" x14ac:dyDescent="0.25">
      <c r="A72" s="92">
        <v>13</v>
      </c>
      <c r="B72" s="93" t="s">
        <v>381</v>
      </c>
      <c r="C72" s="94">
        <v>0.2</v>
      </c>
      <c r="D72" s="94">
        <v>0.12</v>
      </c>
      <c r="E72" s="95"/>
      <c r="F72" s="94"/>
      <c r="G72" s="97"/>
      <c r="H72" s="96">
        <f t="shared" si="2"/>
        <v>0</v>
      </c>
      <c r="I72" s="97"/>
      <c r="J72" s="94">
        <f t="shared" si="3"/>
        <v>0</v>
      </c>
      <c r="K72" s="98"/>
      <c r="L72" s="99" t="s">
        <v>367</v>
      </c>
      <c r="M72" s="105">
        <f>C72</f>
        <v>0.2</v>
      </c>
      <c r="N72" s="100">
        <v>0.08</v>
      </c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 s="101" customFormat="1" x14ac:dyDescent="0.25">
      <c r="A73" s="127">
        <v>14</v>
      </c>
      <c r="B73" s="128" t="s">
        <v>382</v>
      </c>
      <c r="C73" s="129">
        <v>5.7000000000000002E-2</v>
      </c>
      <c r="D73" s="129">
        <v>5.7000000000000002E-2</v>
      </c>
      <c r="E73" s="130"/>
      <c r="F73" s="129"/>
      <c r="G73" s="131"/>
      <c r="H73" s="96">
        <f t="shared" si="2"/>
        <v>0</v>
      </c>
      <c r="I73" s="97"/>
      <c r="J73" s="94">
        <f t="shared" si="3"/>
        <v>0</v>
      </c>
      <c r="K73" s="132"/>
      <c r="L73" s="133"/>
      <c r="M73" s="105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</row>
    <row r="74" spans="1:24" s="101" customFormat="1" x14ac:dyDescent="0.25">
      <c r="A74" s="92">
        <v>15</v>
      </c>
      <c r="B74" s="93" t="s">
        <v>383</v>
      </c>
      <c r="C74" s="94">
        <v>0.3</v>
      </c>
      <c r="D74" s="94">
        <v>0.48</v>
      </c>
      <c r="E74" s="95"/>
      <c r="F74" s="96"/>
      <c r="G74" s="97"/>
      <c r="H74" s="96">
        <f t="shared" si="2"/>
        <v>0</v>
      </c>
      <c r="I74" s="97"/>
      <c r="J74" s="94">
        <f t="shared" si="3"/>
        <v>0</v>
      </c>
      <c r="K74" s="98"/>
      <c r="L74" s="99" t="s">
        <v>367</v>
      </c>
      <c r="M74" s="105">
        <f>D74</f>
        <v>0.48</v>
      </c>
      <c r="N74" s="105">
        <v>0.48</v>
      </c>
      <c r="O74" s="100"/>
      <c r="P74" s="100"/>
      <c r="Q74" s="100"/>
      <c r="R74" s="100"/>
      <c r="S74" s="100"/>
      <c r="T74" s="100"/>
      <c r="U74" s="100"/>
      <c r="V74" s="100"/>
      <c r="W74" s="100"/>
      <c r="X74" s="100"/>
    </row>
    <row r="75" spans="1:24" s="126" customFormat="1" x14ac:dyDescent="0.25">
      <c r="A75" s="119">
        <v>16</v>
      </c>
      <c r="B75" s="115" t="s">
        <v>384</v>
      </c>
      <c r="C75" s="116">
        <v>4.4999999999999998E-2</v>
      </c>
      <c r="D75" s="116">
        <v>4.4999999999999998E-2</v>
      </c>
      <c r="E75" s="117"/>
      <c r="F75" s="116"/>
      <c r="G75" s="120"/>
      <c r="H75" s="96">
        <f t="shared" si="2"/>
        <v>0</v>
      </c>
      <c r="I75" s="97"/>
      <c r="J75" s="94">
        <f t="shared" si="3"/>
        <v>0</v>
      </c>
      <c r="K75" s="121"/>
      <c r="L75" s="99" t="s">
        <v>367</v>
      </c>
      <c r="M75" s="105">
        <f t="shared" ref="M75:N78" si="5">C75</f>
        <v>4.4999999999999998E-2</v>
      </c>
      <c r="N75" s="105">
        <f t="shared" si="5"/>
        <v>4.4999999999999998E-2</v>
      </c>
      <c r="O75" s="125"/>
      <c r="P75" s="125"/>
      <c r="Q75" s="125"/>
      <c r="R75" s="125"/>
      <c r="S75" s="125"/>
      <c r="T75" s="125"/>
      <c r="U75" s="125"/>
      <c r="V75" s="125"/>
      <c r="W75" s="125"/>
      <c r="X75" s="125"/>
    </row>
    <row r="76" spans="1:24" s="126" customFormat="1" x14ac:dyDescent="0.25">
      <c r="A76" s="119">
        <v>17</v>
      </c>
      <c r="B76" s="115" t="s">
        <v>385</v>
      </c>
      <c r="C76" s="116">
        <v>4.7E-2</v>
      </c>
      <c r="D76" s="116">
        <v>4.7E-2</v>
      </c>
      <c r="E76" s="117"/>
      <c r="F76" s="116"/>
      <c r="G76" s="120"/>
      <c r="H76" s="96">
        <f t="shared" si="2"/>
        <v>0</v>
      </c>
      <c r="I76" s="97"/>
      <c r="J76" s="94">
        <f t="shared" si="3"/>
        <v>0</v>
      </c>
      <c r="K76" s="121"/>
      <c r="L76" s="99" t="s">
        <v>367</v>
      </c>
      <c r="M76" s="105">
        <f t="shared" si="5"/>
        <v>4.7E-2</v>
      </c>
      <c r="N76" s="105">
        <f t="shared" si="5"/>
        <v>4.7E-2</v>
      </c>
      <c r="O76" s="125"/>
      <c r="P76" s="125"/>
      <c r="Q76" s="125"/>
      <c r="R76" s="125"/>
      <c r="S76" s="125"/>
      <c r="T76" s="125"/>
      <c r="U76" s="125"/>
      <c r="V76" s="125"/>
      <c r="W76" s="125"/>
      <c r="X76" s="125"/>
    </row>
    <row r="77" spans="1:24" s="126" customFormat="1" x14ac:dyDescent="0.25">
      <c r="A77" s="119">
        <v>18</v>
      </c>
      <c r="B77" s="115" t="s">
        <v>386</v>
      </c>
      <c r="C77" s="116">
        <v>6.0999999999999999E-2</v>
      </c>
      <c r="D77" s="116">
        <v>6.0999999999999999E-2</v>
      </c>
      <c r="E77" s="117"/>
      <c r="F77" s="116"/>
      <c r="G77" s="120"/>
      <c r="H77" s="96">
        <f t="shared" si="2"/>
        <v>0</v>
      </c>
      <c r="I77" s="97"/>
      <c r="J77" s="94">
        <f t="shared" si="3"/>
        <v>0</v>
      </c>
      <c r="K77" s="121"/>
      <c r="L77" s="99" t="s">
        <v>367</v>
      </c>
      <c r="M77" s="105">
        <f t="shared" si="5"/>
        <v>6.0999999999999999E-2</v>
      </c>
      <c r="N77" s="105">
        <f t="shared" si="5"/>
        <v>6.0999999999999999E-2</v>
      </c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s="126" customFormat="1" x14ac:dyDescent="0.25">
      <c r="A78" s="119">
        <v>19</v>
      </c>
      <c r="B78" s="115" t="s">
        <v>387</v>
      </c>
      <c r="C78" s="116">
        <v>7.0000000000000007E-2</v>
      </c>
      <c r="D78" s="116">
        <v>7.0000000000000007E-2</v>
      </c>
      <c r="E78" s="117"/>
      <c r="F78" s="116"/>
      <c r="G78" s="120"/>
      <c r="H78" s="96">
        <f t="shared" si="2"/>
        <v>0</v>
      </c>
      <c r="I78" s="97"/>
      <c r="J78" s="94">
        <f t="shared" si="3"/>
        <v>0</v>
      </c>
      <c r="K78" s="121"/>
      <c r="L78" s="99" t="s">
        <v>367</v>
      </c>
      <c r="M78" s="105">
        <f t="shared" si="5"/>
        <v>7.0000000000000007E-2</v>
      </c>
      <c r="N78" s="105">
        <f t="shared" si="5"/>
        <v>7.0000000000000007E-2</v>
      </c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s="101" customFormat="1" x14ac:dyDescent="0.25">
      <c r="A79" s="92">
        <v>20</v>
      </c>
      <c r="B79" s="93" t="s">
        <v>388</v>
      </c>
      <c r="C79" s="94">
        <v>0.3</v>
      </c>
      <c r="D79" s="94">
        <v>0.3</v>
      </c>
      <c r="E79" s="95"/>
      <c r="F79" s="96"/>
      <c r="G79" s="97"/>
      <c r="H79" s="96">
        <f t="shared" si="2"/>
        <v>0</v>
      </c>
      <c r="I79" s="97"/>
      <c r="J79" s="94">
        <f t="shared" si="3"/>
        <v>0</v>
      </c>
      <c r="K79" s="98"/>
      <c r="L79" s="99"/>
      <c r="M79" s="105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</row>
    <row r="80" spans="1:24" s="101" customFormat="1" x14ac:dyDescent="0.25">
      <c r="A80" s="92">
        <v>21</v>
      </c>
      <c r="B80" s="93" t="s">
        <v>389</v>
      </c>
      <c r="C80" s="94">
        <v>0.2</v>
      </c>
      <c r="D80" s="94">
        <v>0.2</v>
      </c>
      <c r="E80" s="95"/>
      <c r="F80" s="94"/>
      <c r="G80" s="97"/>
      <c r="H80" s="96">
        <f t="shared" si="2"/>
        <v>0</v>
      </c>
      <c r="I80" s="97"/>
      <c r="J80" s="94">
        <f t="shared" si="3"/>
        <v>0</v>
      </c>
      <c r="K80" s="98"/>
      <c r="L80" s="99"/>
      <c r="M80" s="105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</row>
    <row r="81" spans="1:24" s="101" customFormat="1" x14ac:dyDescent="0.25">
      <c r="A81" s="92">
        <v>22</v>
      </c>
      <c r="B81" s="93" t="s">
        <v>390</v>
      </c>
      <c r="C81" s="94">
        <v>0.18</v>
      </c>
      <c r="D81" s="94"/>
      <c r="E81" s="95"/>
      <c r="F81" s="94">
        <v>0.18</v>
      </c>
      <c r="G81" s="97"/>
      <c r="H81" s="96" t="str">
        <f t="shared" si="2"/>
        <v>Làm mới</v>
      </c>
      <c r="I81" s="97"/>
      <c r="J81" s="94">
        <f t="shared" si="3"/>
        <v>0.18</v>
      </c>
      <c r="K81" s="98"/>
      <c r="L81" s="99"/>
      <c r="M81" s="105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:24" s="101" customFormat="1" x14ac:dyDescent="0.25">
      <c r="A82" s="92">
        <v>23</v>
      </c>
      <c r="B82" s="93" t="s">
        <v>391</v>
      </c>
      <c r="C82" s="94">
        <v>0.2</v>
      </c>
      <c r="D82" s="94">
        <v>0.2</v>
      </c>
      <c r="E82" s="95"/>
      <c r="F82" s="94"/>
      <c r="G82" s="97"/>
      <c r="H82" s="96">
        <f t="shared" si="2"/>
        <v>0</v>
      </c>
      <c r="I82" s="97"/>
      <c r="J82" s="94">
        <f t="shared" si="3"/>
        <v>0</v>
      </c>
      <c r="K82" s="98"/>
      <c r="L82" s="99"/>
      <c r="M82" s="105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 s="126" customFormat="1" x14ac:dyDescent="0.25">
      <c r="A83" s="119">
        <v>24</v>
      </c>
      <c r="B83" s="115" t="s">
        <v>392</v>
      </c>
      <c r="C83" s="116">
        <v>0.1</v>
      </c>
      <c r="D83" s="116">
        <v>0.1</v>
      </c>
      <c r="E83" s="117"/>
      <c r="F83" s="116"/>
      <c r="G83" s="120"/>
      <c r="H83" s="96">
        <f t="shared" si="2"/>
        <v>0</v>
      </c>
      <c r="I83" s="97"/>
      <c r="J83" s="94">
        <f t="shared" si="3"/>
        <v>0</v>
      </c>
      <c r="K83" s="121"/>
      <c r="L83" s="124"/>
      <c r="M83" s="10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</row>
    <row r="84" spans="1:24" s="101" customFormat="1" x14ac:dyDescent="0.25">
      <c r="A84" s="92">
        <v>25</v>
      </c>
      <c r="B84" s="93" t="s">
        <v>393</v>
      </c>
      <c r="C84" s="94">
        <v>0.1</v>
      </c>
      <c r="D84" s="94">
        <v>0.1</v>
      </c>
      <c r="E84" s="95"/>
      <c r="F84" s="94"/>
      <c r="G84" s="97"/>
      <c r="H84" s="96">
        <f t="shared" si="2"/>
        <v>0</v>
      </c>
      <c r="I84" s="97"/>
      <c r="J84" s="94">
        <f t="shared" si="3"/>
        <v>0</v>
      </c>
      <c r="K84" s="98"/>
      <c r="L84" s="99"/>
      <c r="M84" s="105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:24" s="101" customFormat="1" x14ac:dyDescent="0.25">
      <c r="A85" s="92">
        <v>26</v>
      </c>
      <c r="B85" s="93" t="s">
        <v>394</v>
      </c>
      <c r="C85" s="94">
        <v>0.05</v>
      </c>
      <c r="D85" s="94">
        <v>0.05</v>
      </c>
      <c r="E85" s="95"/>
      <c r="F85" s="96"/>
      <c r="G85" s="97"/>
      <c r="H85" s="96">
        <f t="shared" si="2"/>
        <v>0</v>
      </c>
      <c r="I85" s="97"/>
      <c r="J85" s="94">
        <f t="shared" si="3"/>
        <v>0</v>
      </c>
      <c r="K85" s="98"/>
      <c r="L85" s="99"/>
      <c r="M85" s="105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 s="101" customFormat="1" x14ac:dyDescent="0.25">
      <c r="A86" s="92">
        <v>27</v>
      </c>
      <c r="B86" s="93" t="s">
        <v>395</v>
      </c>
      <c r="C86" s="94">
        <v>0.1</v>
      </c>
      <c r="D86" s="94">
        <v>0.1</v>
      </c>
      <c r="E86" s="95"/>
      <c r="F86" s="94"/>
      <c r="G86" s="97"/>
      <c r="H86" s="96">
        <f t="shared" si="2"/>
        <v>0</v>
      </c>
      <c r="I86" s="97"/>
      <c r="J86" s="94">
        <f t="shared" si="3"/>
        <v>0</v>
      </c>
      <c r="K86" s="98"/>
      <c r="L86" s="99"/>
      <c r="M86" s="105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 s="101" customFormat="1" x14ac:dyDescent="0.25">
      <c r="A87" s="92">
        <v>28</v>
      </c>
      <c r="B87" s="93" t="s">
        <v>396</v>
      </c>
      <c r="C87" s="94">
        <v>8.2000000000000003E-2</v>
      </c>
      <c r="D87" s="94">
        <v>8.2000000000000003E-2</v>
      </c>
      <c r="E87" s="95"/>
      <c r="F87" s="94"/>
      <c r="G87" s="97"/>
      <c r="H87" s="96">
        <f t="shared" si="2"/>
        <v>0</v>
      </c>
      <c r="I87" s="97"/>
      <c r="J87" s="94">
        <f t="shared" si="3"/>
        <v>0</v>
      </c>
      <c r="K87" s="98"/>
      <c r="L87" s="99"/>
      <c r="M87" s="105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 s="101" customFormat="1" x14ac:dyDescent="0.25">
      <c r="A88" s="92">
        <v>29</v>
      </c>
      <c r="B88" s="93" t="s">
        <v>397</v>
      </c>
      <c r="C88" s="94">
        <v>2.5000000000000001E-2</v>
      </c>
      <c r="D88" s="94">
        <v>2.5000000000000001E-2</v>
      </c>
      <c r="E88" s="95"/>
      <c r="F88" s="94"/>
      <c r="G88" s="97"/>
      <c r="H88" s="96">
        <f t="shared" si="2"/>
        <v>0</v>
      </c>
      <c r="I88" s="97"/>
      <c r="J88" s="94">
        <f t="shared" si="3"/>
        <v>0</v>
      </c>
      <c r="K88" s="98"/>
      <c r="L88" s="99"/>
      <c r="M88" s="105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 s="101" customFormat="1" x14ac:dyDescent="0.25">
      <c r="A89" s="92">
        <v>30</v>
      </c>
      <c r="B89" s="93" t="s">
        <v>398</v>
      </c>
      <c r="C89" s="94">
        <v>0.12</v>
      </c>
      <c r="D89" s="94">
        <v>0.12</v>
      </c>
      <c r="E89" s="95"/>
      <c r="F89" s="94"/>
      <c r="G89" s="97"/>
      <c r="H89" s="96">
        <f t="shared" si="2"/>
        <v>0</v>
      </c>
      <c r="I89" s="97"/>
      <c r="J89" s="94">
        <f t="shared" si="3"/>
        <v>0</v>
      </c>
      <c r="K89" s="98"/>
      <c r="L89" s="99"/>
      <c r="M89" s="105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 s="101" customFormat="1" x14ac:dyDescent="0.25">
      <c r="A90" s="92">
        <v>31</v>
      </c>
      <c r="B90" s="93" t="s">
        <v>399</v>
      </c>
      <c r="C90" s="94">
        <v>0.14799999999999999</v>
      </c>
      <c r="D90" s="94">
        <v>0.14799999999999999</v>
      </c>
      <c r="E90" s="95"/>
      <c r="F90" s="94"/>
      <c r="G90" s="97"/>
      <c r="H90" s="96">
        <f t="shared" si="2"/>
        <v>0</v>
      </c>
      <c r="I90" s="97"/>
      <c r="J90" s="94">
        <f t="shared" si="3"/>
        <v>0</v>
      </c>
      <c r="K90" s="98"/>
      <c r="L90" s="99"/>
      <c r="M90" s="105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:24" s="101" customFormat="1" x14ac:dyDescent="0.25">
      <c r="A91" s="92">
        <v>32</v>
      </c>
      <c r="B91" s="93" t="s">
        <v>400</v>
      </c>
      <c r="C91" s="94">
        <v>5.3999999999999999E-2</v>
      </c>
      <c r="D91" s="94">
        <v>5.3999999999999999E-2</v>
      </c>
      <c r="E91" s="95"/>
      <c r="F91" s="94"/>
      <c r="G91" s="97"/>
      <c r="H91" s="96">
        <f t="shared" si="2"/>
        <v>0</v>
      </c>
      <c r="I91" s="97"/>
      <c r="J91" s="94">
        <f t="shared" si="3"/>
        <v>0</v>
      </c>
      <c r="K91" s="98"/>
      <c r="L91" s="99"/>
      <c r="M91" s="105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</row>
    <row r="92" spans="1:24" s="101" customFormat="1" x14ac:dyDescent="0.25">
      <c r="A92" s="92">
        <v>33</v>
      </c>
      <c r="B92" s="93" t="s">
        <v>401</v>
      </c>
      <c r="C92" s="94">
        <v>0.5</v>
      </c>
      <c r="D92" s="94"/>
      <c r="E92" s="95"/>
      <c r="F92" s="96">
        <v>0.5</v>
      </c>
      <c r="G92" s="97"/>
      <c r="H92" s="96" t="str">
        <f t="shared" si="2"/>
        <v>Làm mới</v>
      </c>
      <c r="I92" s="97"/>
      <c r="J92" s="94">
        <f t="shared" si="3"/>
        <v>0.5</v>
      </c>
      <c r="K92" s="98"/>
      <c r="L92" s="99"/>
      <c r="M92" s="105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</row>
    <row r="93" spans="1:24" s="126" customFormat="1" x14ac:dyDescent="0.25">
      <c r="A93" s="119">
        <v>34</v>
      </c>
      <c r="B93" s="115" t="s">
        <v>402</v>
      </c>
      <c r="C93" s="116">
        <f>21/1000</f>
        <v>2.1000000000000001E-2</v>
      </c>
      <c r="D93" s="116">
        <f>21/1000</f>
        <v>2.1000000000000001E-2</v>
      </c>
      <c r="E93" s="117"/>
      <c r="F93" s="116"/>
      <c r="G93" s="120"/>
      <c r="H93" s="96">
        <f t="shared" si="2"/>
        <v>0</v>
      </c>
      <c r="I93" s="97"/>
      <c r="J93" s="94">
        <f t="shared" si="3"/>
        <v>0</v>
      </c>
      <c r="K93" s="121"/>
      <c r="L93" s="124"/>
      <c r="M93" s="10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</row>
    <row r="94" spans="1:24" s="126" customFormat="1" x14ac:dyDescent="0.25">
      <c r="A94" s="119">
        <v>35</v>
      </c>
      <c r="B94" s="115" t="s">
        <v>403</v>
      </c>
      <c r="C94" s="116">
        <v>7.8E-2</v>
      </c>
      <c r="D94" s="116">
        <v>7.8E-2</v>
      </c>
      <c r="E94" s="117"/>
      <c r="F94" s="116"/>
      <c r="G94" s="120"/>
      <c r="H94" s="96">
        <f t="shared" si="2"/>
        <v>0</v>
      </c>
      <c r="I94" s="97"/>
      <c r="J94" s="94">
        <f t="shared" si="3"/>
        <v>0</v>
      </c>
      <c r="K94" s="121"/>
      <c r="L94" s="124"/>
      <c r="M94" s="105"/>
      <c r="N94" s="125"/>
      <c r="O94" s="125"/>
      <c r="P94" s="125"/>
      <c r="Q94" s="125"/>
      <c r="R94" s="125"/>
      <c r="S94" s="125"/>
      <c r="T94" s="125"/>
      <c r="U94" s="125"/>
      <c r="V94" s="125"/>
      <c r="W94" s="125"/>
      <c r="X94" s="125"/>
    </row>
    <row r="95" spans="1:24" s="126" customFormat="1" x14ac:dyDescent="0.25">
      <c r="A95" s="119">
        <v>36</v>
      </c>
      <c r="B95" s="115" t="s">
        <v>404</v>
      </c>
      <c r="C95" s="116">
        <v>5.5E-2</v>
      </c>
      <c r="D95" s="116">
        <v>5.5E-2</v>
      </c>
      <c r="E95" s="117"/>
      <c r="F95" s="116"/>
      <c r="G95" s="120"/>
      <c r="H95" s="96">
        <f t="shared" si="2"/>
        <v>0</v>
      </c>
      <c r="I95" s="97"/>
      <c r="J95" s="94">
        <f t="shared" si="3"/>
        <v>0</v>
      </c>
      <c r="K95" s="121"/>
      <c r="L95" s="124"/>
      <c r="M95" s="105"/>
      <c r="N95" s="141"/>
      <c r="O95" s="125"/>
      <c r="P95" s="125"/>
      <c r="Q95" s="125"/>
      <c r="R95" s="125"/>
      <c r="S95" s="125"/>
      <c r="T95" s="125"/>
      <c r="U95" s="125"/>
      <c r="V95" s="125"/>
      <c r="W95" s="125"/>
      <c r="X95" s="125"/>
    </row>
    <row r="96" spans="1:24" s="126" customFormat="1" x14ac:dyDescent="0.25">
      <c r="A96" s="119">
        <v>37</v>
      </c>
      <c r="B96" s="115" t="s">
        <v>405</v>
      </c>
      <c r="C96" s="116">
        <v>0.05</v>
      </c>
      <c r="D96" s="116">
        <v>0.05</v>
      </c>
      <c r="E96" s="117"/>
      <c r="F96" s="116"/>
      <c r="G96" s="120"/>
      <c r="H96" s="96">
        <f t="shared" si="2"/>
        <v>0</v>
      </c>
      <c r="I96" s="97"/>
      <c r="J96" s="94">
        <f t="shared" si="3"/>
        <v>0</v>
      </c>
      <c r="K96" s="121"/>
      <c r="L96" s="124"/>
      <c r="M96" s="10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</row>
    <row r="97" spans="1:24" s="101" customFormat="1" x14ac:dyDescent="0.25">
      <c r="A97" s="92">
        <v>38</v>
      </c>
      <c r="B97" s="93" t="s">
        <v>406</v>
      </c>
      <c r="C97" s="94">
        <v>0.5</v>
      </c>
      <c r="D97" s="94">
        <v>0.2</v>
      </c>
      <c r="E97" s="95"/>
      <c r="F97" s="96"/>
      <c r="G97" s="97"/>
      <c r="H97" s="96">
        <f t="shared" si="2"/>
        <v>0</v>
      </c>
      <c r="I97" s="97"/>
      <c r="J97" s="94">
        <f t="shared" si="3"/>
        <v>0</v>
      </c>
      <c r="K97" s="98"/>
      <c r="L97" s="99" t="s">
        <v>367</v>
      </c>
      <c r="M97" s="105">
        <f>C97</f>
        <v>0.5</v>
      </c>
      <c r="N97" s="100">
        <v>0.3</v>
      </c>
      <c r="O97" s="100"/>
      <c r="P97" s="100"/>
      <c r="Q97" s="100"/>
      <c r="R97" s="100"/>
      <c r="S97" s="100"/>
      <c r="T97" s="100"/>
      <c r="U97" s="100"/>
      <c r="V97" s="100"/>
      <c r="W97" s="100"/>
      <c r="X97" s="100"/>
    </row>
    <row r="98" spans="1:24" s="101" customFormat="1" x14ac:dyDescent="0.25">
      <c r="A98" s="92">
        <v>39</v>
      </c>
      <c r="B98" s="93" t="s">
        <v>407</v>
      </c>
      <c r="C98" s="94">
        <v>0.3</v>
      </c>
      <c r="D98" s="94">
        <v>0.3</v>
      </c>
      <c r="E98" s="95"/>
      <c r="F98" s="94"/>
      <c r="G98" s="97"/>
      <c r="H98" s="96">
        <f t="shared" si="2"/>
        <v>0</v>
      </c>
      <c r="I98" s="97"/>
      <c r="J98" s="94">
        <f t="shared" si="3"/>
        <v>0</v>
      </c>
      <c r="K98" s="98"/>
      <c r="L98" s="99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</row>
    <row r="99" spans="1:24" s="101" customFormat="1" x14ac:dyDescent="0.25">
      <c r="A99" s="92">
        <v>40</v>
      </c>
      <c r="B99" s="93" t="s">
        <v>408</v>
      </c>
      <c r="C99" s="94">
        <v>0.3</v>
      </c>
      <c r="D99" s="94">
        <v>0.3</v>
      </c>
      <c r="E99" s="95"/>
      <c r="F99" s="94"/>
      <c r="G99" s="97"/>
      <c r="H99" s="96">
        <f t="shared" si="2"/>
        <v>0</v>
      </c>
      <c r="I99" s="97"/>
      <c r="J99" s="94">
        <f t="shared" si="3"/>
        <v>0</v>
      </c>
      <c r="K99" s="98"/>
      <c r="L99" s="99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</row>
    <row r="100" spans="1:24" s="101" customFormat="1" x14ac:dyDescent="0.25">
      <c r="A100" s="77" t="s">
        <v>18</v>
      </c>
      <c r="B100" s="91" t="s">
        <v>409</v>
      </c>
      <c r="C100" s="78">
        <f>SUM(C101:C112)</f>
        <v>5.82</v>
      </c>
      <c r="D100" s="78">
        <f>SUM(D101:D112)</f>
        <v>0.82000000000000006</v>
      </c>
      <c r="E100" s="78">
        <f>SUM(E101:E112)</f>
        <v>0</v>
      </c>
      <c r="F100" s="78">
        <f>SUM(F101:F112)</f>
        <v>4.5999999999999996</v>
      </c>
      <c r="G100" s="78">
        <f>SUM(D100:F100)</f>
        <v>5.42</v>
      </c>
      <c r="H100" s="78"/>
      <c r="I100" s="78"/>
      <c r="J100" s="104">
        <f>C100-G100</f>
        <v>0.40000000000000036</v>
      </c>
      <c r="K100" s="78">
        <f>G100/C100*100</f>
        <v>93.12714776632302</v>
      </c>
      <c r="L100" s="89"/>
      <c r="M100" s="105">
        <f>SUM(M58:M99)</f>
        <v>1.9689999999999999</v>
      </c>
      <c r="N100" s="105">
        <f>SUM(N58:N99)</f>
        <v>1.6489999999999998</v>
      </c>
      <c r="O100" s="100">
        <f>N100/M100*100</f>
        <v>83.748095479939053</v>
      </c>
      <c r="P100" s="100"/>
      <c r="Q100" s="100"/>
      <c r="R100" s="100"/>
      <c r="S100" s="100"/>
      <c r="T100" s="100"/>
      <c r="U100" s="100"/>
      <c r="V100" s="100"/>
      <c r="W100" s="100"/>
      <c r="X100" s="100"/>
    </row>
    <row r="101" spans="1:24" s="101" customFormat="1" x14ac:dyDescent="0.25">
      <c r="A101" s="92">
        <v>1</v>
      </c>
      <c r="B101" s="93" t="s">
        <v>410</v>
      </c>
      <c r="C101" s="94">
        <v>0.67</v>
      </c>
      <c r="D101" s="94">
        <v>0.17</v>
      </c>
      <c r="E101" s="95"/>
      <c r="F101" s="142">
        <f>0.67-D101</f>
        <v>0.5</v>
      </c>
      <c r="G101" s="97"/>
      <c r="H101" s="96" t="str">
        <f>IF(F101&lt;&gt;0,"Làm mới",0)</f>
        <v>Làm mới</v>
      </c>
      <c r="I101" s="97"/>
      <c r="J101" s="94">
        <f>F101</f>
        <v>0.5</v>
      </c>
      <c r="K101" s="98"/>
      <c r="L101" s="99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</row>
    <row r="102" spans="1:24" s="101" customFormat="1" x14ac:dyDescent="0.25">
      <c r="A102" s="92">
        <v>2</v>
      </c>
      <c r="B102" s="93" t="s">
        <v>411</v>
      </c>
      <c r="C102" s="94">
        <v>0.3</v>
      </c>
      <c r="D102" s="94"/>
      <c r="E102" s="95"/>
      <c r="F102" s="142">
        <v>0.3</v>
      </c>
      <c r="G102" s="97"/>
      <c r="H102" s="96" t="str">
        <f t="shared" ref="H102:H111" si="6">IF(F102&lt;&gt;0,"Làm mới",0)</f>
        <v>Làm mới</v>
      </c>
      <c r="I102" s="97"/>
      <c r="J102" s="94">
        <f t="shared" ref="J102:J111" si="7">F102</f>
        <v>0.3</v>
      </c>
      <c r="K102" s="98"/>
      <c r="L102" s="99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</row>
    <row r="103" spans="1:24" s="103" customFormat="1" x14ac:dyDescent="0.25">
      <c r="A103" s="92">
        <v>3</v>
      </c>
      <c r="B103" s="93" t="s">
        <v>412</v>
      </c>
      <c r="C103" s="94">
        <v>0.95</v>
      </c>
      <c r="D103" s="94"/>
      <c r="E103" s="95"/>
      <c r="F103" s="116">
        <v>0.95</v>
      </c>
      <c r="G103" s="97"/>
      <c r="H103" s="96" t="str">
        <f t="shared" si="6"/>
        <v>Làm mới</v>
      </c>
      <c r="I103" s="97"/>
      <c r="J103" s="94">
        <f t="shared" si="7"/>
        <v>0.95</v>
      </c>
      <c r="K103" s="98"/>
      <c r="L103" s="99"/>
      <c r="M103" s="100"/>
      <c r="N103" s="105">
        <f>M100-N100</f>
        <v>0.32000000000000006</v>
      </c>
      <c r="O103" s="100">
        <f>100-83.75</f>
        <v>16.25</v>
      </c>
      <c r="P103" s="100"/>
      <c r="Q103" s="100"/>
      <c r="R103" s="100"/>
      <c r="S103" s="100"/>
      <c r="T103" s="100"/>
      <c r="U103" s="100"/>
      <c r="V103" s="100"/>
      <c r="W103" s="100"/>
      <c r="X103" s="100"/>
    </row>
    <row r="104" spans="1:24" s="101" customFormat="1" x14ac:dyDescent="0.25">
      <c r="A104" s="92">
        <v>4</v>
      </c>
      <c r="B104" s="93" t="s">
        <v>413</v>
      </c>
      <c r="C104" s="94">
        <v>0.3</v>
      </c>
      <c r="D104" s="94"/>
      <c r="E104" s="95"/>
      <c r="F104" s="143">
        <v>0.3</v>
      </c>
      <c r="G104" s="97"/>
      <c r="H104" s="96" t="str">
        <f t="shared" si="6"/>
        <v>Làm mới</v>
      </c>
      <c r="I104" s="97"/>
      <c r="J104" s="94">
        <f t="shared" si="7"/>
        <v>0.3</v>
      </c>
      <c r="K104" s="98"/>
      <c r="L104" s="99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</row>
    <row r="105" spans="1:24" s="101" customFormat="1" x14ac:dyDescent="0.25">
      <c r="A105" s="92">
        <v>5</v>
      </c>
      <c r="B105" s="93" t="s">
        <v>414</v>
      </c>
      <c r="C105" s="94">
        <v>0.3</v>
      </c>
      <c r="D105" s="94"/>
      <c r="E105" s="95"/>
      <c r="F105" s="116">
        <v>0.3</v>
      </c>
      <c r="G105" s="97"/>
      <c r="H105" s="96" t="str">
        <f t="shared" si="6"/>
        <v>Làm mới</v>
      </c>
      <c r="I105" s="97"/>
      <c r="J105" s="94">
        <f t="shared" si="7"/>
        <v>0.3</v>
      </c>
      <c r="K105" s="98"/>
      <c r="L105" s="99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</row>
    <row r="106" spans="1:24" s="101" customFormat="1" x14ac:dyDescent="0.25">
      <c r="A106" s="92">
        <v>6</v>
      </c>
      <c r="B106" s="93" t="s">
        <v>415</v>
      </c>
      <c r="C106" s="94">
        <v>0.3</v>
      </c>
      <c r="D106" s="94"/>
      <c r="E106" s="95"/>
      <c r="F106" s="142">
        <v>0.3</v>
      </c>
      <c r="G106" s="97"/>
      <c r="H106" s="96" t="str">
        <f t="shared" si="6"/>
        <v>Làm mới</v>
      </c>
      <c r="I106" s="97"/>
      <c r="J106" s="94">
        <f t="shared" si="7"/>
        <v>0.3</v>
      </c>
      <c r="K106" s="98"/>
      <c r="L106" s="99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</row>
    <row r="107" spans="1:24" s="101" customFormat="1" x14ac:dyDescent="0.25">
      <c r="A107" s="92">
        <v>7</v>
      </c>
      <c r="B107" s="93" t="s">
        <v>416</v>
      </c>
      <c r="C107" s="94">
        <v>0.35</v>
      </c>
      <c r="D107" s="94"/>
      <c r="E107" s="95"/>
      <c r="F107" s="142">
        <v>0.35</v>
      </c>
      <c r="G107" s="97"/>
      <c r="H107" s="96" t="str">
        <f t="shared" si="6"/>
        <v>Làm mới</v>
      </c>
      <c r="I107" s="97"/>
      <c r="J107" s="94">
        <f t="shared" si="7"/>
        <v>0.35</v>
      </c>
      <c r="K107" s="98"/>
      <c r="L107" s="99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</row>
    <row r="108" spans="1:24" s="101" customFormat="1" x14ac:dyDescent="0.25">
      <c r="A108" s="92">
        <v>8</v>
      </c>
      <c r="B108" s="93" t="s">
        <v>417</v>
      </c>
      <c r="C108" s="94">
        <v>0.7</v>
      </c>
      <c r="D108" s="94"/>
      <c r="E108" s="95"/>
      <c r="F108" s="142">
        <v>0.7</v>
      </c>
      <c r="G108" s="97"/>
      <c r="H108" s="96" t="str">
        <f t="shared" si="6"/>
        <v>Làm mới</v>
      </c>
      <c r="I108" s="97"/>
      <c r="J108" s="94">
        <f t="shared" si="7"/>
        <v>0.7</v>
      </c>
      <c r="K108" s="98"/>
      <c r="L108" s="99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</row>
    <row r="109" spans="1:24" s="101" customFormat="1" x14ac:dyDescent="0.25">
      <c r="A109" s="92">
        <v>9</v>
      </c>
      <c r="B109" s="93" t="s">
        <v>418</v>
      </c>
      <c r="C109" s="94">
        <v>0.5</v>
      </c>
      <c r="D109" s="94"/>
      <c r="E109" s="95"/>
      <c r="F109" s="142">
        <v>0.5</v>
      </c>
      <c r="G109" s="97"/>
      <c r="H109" s="96" t="str">
        <f t="shared" si="6"/>
        <v>Làm mới</v>
      </c>
      <c r="I109" s="97"/>
      <c r="J109" s="94">
        <f t="shared" si="7"/>
        <v>0.5</v>
      </c>
      <c r="K109" s="98"/>
      <c r="L109" s="99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</row>
    <row r="110" spans="1:24" s="101" customFormat="1" x14ac:dyDescent="0.25">
      <c r="A110" s="92">
        <v>10</v>
      </c>
      <c r="B110" s="93" t="s">
        <v>419</v>
      </c>
      <c r="C110" s="94">
        <v>0.65</v>
      </c>
      <c r="D110" s="94">
        <v>0.65</v>
      </c>
      <c r="E110" s="95"/>
      <c r="F110" s="96"/>
      <c r="G110" s="97"/>
      <c r="H110" s="96">
        <f t="shared" si="6"/>
        <v>0</v>
      </c>
      <c r="I110" s="97"/>
      <c r="J110" s="94">
        <f t="shared" si="7"/>
        <v>0</v>
      </c>
      <c r="K110" s="98"/>
      <c r="L110" s="99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</row>
    <row r="111" spans="1:24" s="101" customFormat="1" x14ac:dyDescent="0.25">
      <c r="A111" s="92">
        <v>11</v>
      </c>
      <c r="B111" s="93" t="s">
        <v>420</v>
      </c>
      <c r="C111" s="94">
        <v>0.4</v>
      </c>
      <c r="D111" s="94"/>
      <c r="E111" s="95"/>
      <c r="F111" s="96">
        <v>0.4</v>
      </c>
      <c r="G111" s="97"/>
      <c r="H111" s="96" t="str">
        <f t="shared" si="6"/>
        <v>Làm mới</v>
      </c>
      <c r="I111" s="97"/>
      <c r="J111" s="94">
        <f t="shared" si="7"/>
        <v>0.4</v>
      </c>
      <c r="K111" s="98"/>
      <c r="L111" s="99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</row>
    <row r="112" spans="1:24" s="101" customFormat="1" ht="13.5" thickBot="1" x14ac:dyDescent="0.3">
      <c r="A112" s="134">
        <v>12</v>
      </c>
      <c r="B112" s="135" t="s">
        <v>421</v>
      </c>
      <c r="C112" s="136">
        <v>0.4</v>
      </c>
      <c r="D112" s="136"/>
      <c r="E112" s="137"/>
      <c r="F112" s="138"/>
      <c r="G112" s="139"/>
      <c r="H112" s="139"/>
      <c r="I112" s="139"/>
      <c r="J112" s="139"/>
      <c r="K112" s="140"/>
      <c r="L112" s="144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</row>
    <row r="113" spans="1:24" s="101" customFormat="1" ht="13.5" thickTop="1" x14ac:dyDescent="0.2">
      <c r="A113" s="145"/>
      <c r="B113" s="145"/>
      <c r="C113" s="145"/>
      <c r="D113" s="145"/>
      <c r="E113" s="145"/>
      <c r="F113" s="146">
        <f>F101+F102+F104+F106+F107+F108+F109+F111</f>
        <v>3.35</v>
      </c>
      <c r="G113" s="145">
        <f>F113/C100*100</f>
        <v>57.560137457044668</v>
      </c>
      <c r="H113" s="145"/>
      <c r="I113" s="145"/>
      <c r="J113" s="145"/>
      <c r="K113" s="145"/>
      <c r="L113" s="145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</row>
    <row r="114" spans="1:24" s="101" customFormat="1" ht="15.75" x14ac:dyDescent="0.25">
      <c r="A114" s="353"/>
      <c r="B114" s="353"/>
      <c r="C114" s="75"/>
      <c r="D114" s="75"/>
      <c r="E114" s="354"/>
      <c r="F114" s="354"/>
      <c r="G114" s="354"/>
      <c r="H114" s="354"/>
      <c r="I114" s="354"/>
      <c r="J114" s="354"/>
      <c r="K114" s="354"/>
      <c r="L114" s="354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</row>
    <row r="115" spans="1:24" s="101" customFormat="1" ht="15.75" x14ac:dyDescent="0.25">
      <c r="A115" s="75"/>
      <c r="B115" s="75"/>
      <c r="C115" s="75"/>
      <c r="D115" s="75"/>
      <c r="E115" s="354"/>
      <c r="F115" s="354"/>
      <c r="G115" s="354"/>
      <c r="H115" s="354"/>
      <c r="I115" s="354"/>
      <c r="J115" s="354"/>
      <c r="K115" s="354"/>
      <c r="L115" s="354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</row>
    <row r="116" spans="1:24" ht="15.75" x14ac:dyDescent="0.25">
      <c r="A116" s="75"/>
      <c r="B116" s="75"/>
      <c r="C116" s="75"/>
      <c r="D116" s="75">
        <f>0.82-0.65</f>
        <v>0.16999999999999993</v>
      </c>
      <c r="E116" s="75"/>
      <c r="F116" s="147">
        <f>F102+F103+F105+F108+F101</f>
        <v>2.75</v>
      </c>
      <c r="G116" s="75"/>
      <c r="H116" s="75"/>
      <c r="I116" s="75"/>
      <c r="J116" s="75"/>
      <c r="K116" s="75"/>
      <c r="L116" s="75">
        <f>F100/C100</f>
        <v>0.79037800687285209</v>
      </c>
      <c r="N116" s="146">
        <f>F103+F108</f>
        <v>1.65</v>
      </c>
      <c r="O116" s="145">
        <f>100-14.09</f>
        <v>85.91</v>
      </c>
    </row>
    <row r="117" spans="1:24" ht="15.75" x14ac:dyDescent="0.25">
      <c r="A117" s="75"/>
      <c r="B117" s="75"/>
      <c r="C117" s="75"/>
      <c r="D117" s="75"/>
      <c r="E117" s="75"/>
      <c r="F117" s="75">
        <f>F116/C100*100</f>
        <v>47.250859106529205</v>
      </c>
      <c r="G117" s="75"/>
      <c r="H117" s="75"/>
      <c r="I117" s="75"/>
      <c r="J117" s="75"/>
      <c r="K117" s="75"/>
      <c r="L117" s="75"/>
      <c r="N117" s="145">
        <f>N116/C100*100</f>
        <v>28.350515463917525</v>
      </c>
    </row>
    <row r="118" spans="1:24" ht="15.75" x14ac:dyDescent="0.25">
      <c r="A118" s="75"/>
      <c r="B118" s="75"/>
      <c r="C118" s="75"/>
      <c r="D118" s="75"/>
      <c r="E118" s="75"/>
      <c r="F118" s="75"/>
      <c r="G118" s="75">
        <f>110/547</f>
        <v>0.20109689213893966</v>
      </c>
      <c r="H118" s="75"/>
      <c r="I118" s="75"/>
      <c r="J118" s="75"/>
      <c r="K118" s="75"/>
      <c r="L118" s="75">
        <f>79.03+14.09</f>
        <v>93.12</v>
      </c>
      <c r="N118" s="145">
        <f>34.2*1.2</f>
        <v>41.04</v>
      </c>
    </row>
    <row r="119" spans="1:24" ht="15.75" x14ac:dyDescent="0.25">
      <c r="A119" s="75"/>
      <c r="B119" s="75"/>
      <c r="C119" s="75"/>
      <c r="D119" s="75"/>
      <c r="E119" s="75"/>
      <c r="F119" s="147">
        <f>F111+F107+F106+F104</f>
        <v>1.35</v>
      </c>
      <c r="G119" s="75"/>
      <c r="H119" s="75"/>
      <c r="I119" s="75"/>
      <c r="J119" s="75"/>
      <c r="K119" s="75"/>
      <c r="L119" s="75"/>
    </row>
    <row r="120" spans="1:24" ht="15.75" x14ac:dyDescent="0.25">
      <c r="A120" s="354"/>
      <c r="B120" s="354"/>
      <c r="C120" s="75"/>
      <c r="D120" s="75"/>
      <c r="E120" s="354"/>
      <c r="F120" s="354"/>
      <c r="G120" s="354"/>
      <c r="H120" s="354"/>
      <c r="I120" s="354"/>
      <c r="J120" s="354"/>
      <c r="K120" s="354"/>
      <c r="L120" s="354"/>
    </row>
    <row r="121" spans="1:24" x14ac:dyDescent="0.2">
      <c r="F121" s="145">
        <f>F119/C100*100</f>
        <v>23.195876288659793</v>
      </c>
    </row>
    <row r="122" spans="1:24" x14ac:dyDescent="0.2">
      <c r="L122" s="145">
        <f>1753/1810</f>
        <v>0.96850828729281768</v>
      </c>
    </row>
    <row r="125" spans="1:24" x14ac:dyDescent="0.2">
      <c r="L125" s="145">
        <f>3015/4379</f>
        <v>0.68851335921443257</v>
      </c>
      <c r="O125" s="145">
        <f>85/88</f>
        <v>0.96590909090909094</v>
      </c>
    </row>
  </sheetData>
  <mergeCells count="17">
    <mergeCell ref="H10:H14"/>
    <mergeCell ref="A1:L1"/>
    <mergeCell ref="A2:L2"/>
    <mergeCell ref="A3:L3"/>
    <mergeCell ref="A5:A6"/>
    <mergeCell ref="B5:B6"/>
    <mergeCell ref="C5:C6"/>
    <mergeCell ref="D5:F5"/>
    <mergeCell ref="G5:G6"/>
    <mergeCell ref="H5:J5"/>
    <mergeCell ref="K5:K6"/>
    <mergeCell ref="L5:L6"/>
    <mergeCell ref="A114:B114"/>
    <mergeCell ref="E114:L114"/>
    <mergeCell ref="E115:L115"/>
    <mergeCell ref="A120:B120"/>
    <mergeCell ref="E120:L120"/>
  </mergeCells>
  <pageMargins left="1.01" right="0.6" top="0.56000000000000005" bottom="0.48" header="0.5" footer="0.26"/>
  <pageSetup paperSize="9" orientation="landscape" r:id="rId1"/>
  <headerFooter alignWithMargins="0"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2B373-F23D-4229-A996-B74A793C7FE0}">
  <dimension ref="A1:I17"/>
  <sheetViews>
    <sheetView zoomScale="85" zoomScaleNormal="85" workbookViewId="0">
      <selection activeCell="E21" sqref="E21"/>
    </sheetView>
  </sheetViews>
  <sheetFormatPr defaultColWidth="9.140625" defaultRowHeight="15" x14ac:dyDescent="0.25"/>
  <cols>
    <col min="1" max="1" width="7.7109375" style="40" customWidth="1"/>
    <col min="2" max="2" width="26.42578125" style="32" bestFit="1" customWidth="1"/>
    <col min="3" max="3" width="23.85546875" style="40" customWidth="1"/>
    <col min="4" max="4" width="37.28515625" style="40" customWidth="1"/>
    <col min="5" max="5" width="42.7109375" style="40" customWidth="1"/>
    <col min="6" max="6" width="34.7109375" style="40" customWidth="1"/>
    <col min="7" max="7" width="39.28515625" style="40" customWidth="1"/>
    <col min="8" max="256" width="9.140625" style="32"/>
    <col min="257" max="257" width="7.7109375" style="32" customWidth="1"/>
    <col min="258" max="258" width="26.42578125" style="32" bestFit="1" customWidth="1"/>
    <col min="259" max="259" width="23.85546875" style="32" customWidth="1"/>
    <col min="260" max="260" width="37.28515625" style="32" customWidth="1"/>
    <col min="261" max="261" width="42.7109375" style="32" customWidth="1"/>
    <col min="262" max="262" width="34.7109375" style="32" customWidth="1"/>
    <col min="263" max="263" width="39.28515625" style="32" customWidth="1"/>
    <col min="264" max="512" width="9.140625" style="32"/>
    <col min="513" max="513" width="7.7109375" style="32" customWidth="1"/>
    <col min="514" max="514" width="26.42578125" style="32" bestFit="1" customWidth="1"/>
    <col min="515" max="515" width="23.85546875" style="32" customWidth="1"/>
    <col min="516" max="516" width="37.28515625" style="32" customWidth="1"/>
    <col min="517" max="517" width="42.7109375" style="32" customWidth="1"/>
    <col min="518" max="518" width="34.7109375" style="32" customWidth="1"/>
    <col min="519" max="519" width="39.28515625" style="32" customWidth="1"/>
    <col min="520" max="768" width="9.140625" style="32"/>
    <col min="769" max="769" width="7.7109375" style="32" customWidth="1"/>
    <col min="770" max="770" width="26.42578125" style="32" bestFit="1" customWidth="1"/>
    <col min="771" max="771" width="23.85546875" style="32" customWidth="1"/>
    <col min="772" max="772" width="37.28515625" style="32" customWidth="1"/>
    <col min="773" max="773" width="42.7109375" style="32" customWidth="1"/>
    <col min="774" max="774" width="34.7109375" style="32" customWidth="1"/>
    <col min="775" max="775" width="39.28515625" style="32" customWidth="1"/>
    <col min="776" max="1024" width="9.140625" style="32"/>
    <col min="1025" max="1025" width="7.7109375" style="32" customWidth="1"/>
    <col min="1026" max="1026" width="26.42578125" style="32" bestFit="1" customWidth="1"/>
    <col min="1027" max="1027" width="23.85546875" style="32" customWidth="1"/>
    <col min="1028" max="1028" width="37.28515625" style="32" customWidth="1"/>
    <col min="1029" max="1029" width="42.7109375" style="32" customWidth="1"/>
    <col min="1030" max="1030" width="34.7109375" style="32" customWidth="1"/>
    <col min="1031" max="1031" width="39.28515625" style="32" customWidth="1"/>
    <col min="1032" max="1280" width="9.140625" style="32"/>
    <col min="1281" max="1281" width="7.7109375" style="32" customWidth="1"/>
    <col min="1282" max="1282" width="26.42578125" style="32" bestFit="1" customWidth="1"/>
    <col min="1283" max="1283" width="23.85546875" style="32" customWidth="1"/>
    <col min="1284" max="1284" width="37.28515625" style="32" customWidth="1"/>
    <col min="1285" max="1285" width="42.7109375" style="32" customWidth="1"/>
    <col min="1286" max="1286" width="34.7109375" style="32" customWidth="1"/>
    <col min="1287" max="1287" width="39.28515625" style="32" customWidth="1"/>
    <col min="1288" max="1536" width="9.140625" style="32"/>
    <col min="1537" max="1537" width="7.7109375" style="32" customWidth="1"/>
    <col min="1538" max="1538" width="26.42578125" style="32" bestFit="1" customWidth="1"/>
    <col min="1539" max="1539" width="23.85546875" style="32" customWidth="1"/>
    <col min="1540" max="1540" width="37.28515625" style="32" customWidth="1"/>
    <col min="1541" max="1541" width="42.7109375" style="32" customWidth="1"/>
    <col min="1542" max="1542" width="34.7109375" style="32" customWidth="1"/>
    <col min="1543" max="1543" width="39.28515625" style="32" customWidth="1"/>
    <col min="1544" max="1792" width="9.140625" style="32"/>
    <col min="1793" max="1793" width="7.7109375" style="32" customWidth="1"/>
    <col min="1794" max="1794" width="26.42578125" style="32" bestFit="1" customWidth="1"/>
    <col min="1795" max="1795" width="23.85546875" style="32" customWidth="1"/>
    <col min="1796" max="1796" width="37.28515625" style="32" customWidth="1"/>
    <col min="1797" max="1797" width="42.7109375" style="32" customWidth="1"/>
    <col min="1798" max="1798" width="34.7109375" style="32" customWidth="1"/>
    <col min="1799" max="1799" width="39.28515625" style="32" customWidth="1"/>
    <col min="1800" max="2048" width="9.140625" style="32"/>
    <col min="2049" max="2049" width="7.7109375" style="32" customWidth="1"/>
    <col min="2050" max="2050" width="26.42578125" style="32" bestFit="1" customWidth="1"/>
    <col min="2051" max="2051" width="23.85546875" style="32" customWidth="1"/>
    <col min="2052" max="2052" width="37.28515625" style="32" customWidth="1"/>
    <col min="2053" max="2053" width="42.7109375" style="32" customWidth="1"/>
    <col min="2054" max="2054" width="34.7109375" style="32" customWidth="1"/>
    <col min="2055" max="2055" width="39.28515625" style="32" customWidth="1"/>
    <col min="2056" max="2304" width="9.140625" style="32"/>
    <col min="2305" max="2305" width="7.7109375" style="32" customWidth="1"/>
    <col min="2306" max="2306" width="26.42578125" style="32" bestFit="1" customWidth="1"/>
    <col min="2307" max="2307" width="23.85546875" style="32" customWidth="1"/>
    <col min="2308" max="2308" width="37.28515625" style="32" customWidth="1"/>
    <col min="2309" max="2309" width="42.7109375" style="32" customWidth="1"/>
    <col min="2310" max="2310" width="34.7109375" style="32" customWidth="1"/>
    <col min="2311" max="2311" width="39.28515625" style="32" customWidth="1"/>
    <col min="2312" max="2560" width="9.140625" style="32"/>
    <col min="2561" max="2561" width="7.7109375" style="32" customWidth="1"/>
    <col min="2562" max="2562" width="26.42578125" style="32" bestFit="1" customWidth="1"/>
    <col min="2563" max="2563" width="23.85546875" style="32" customWidth="1"/>
    <col min="2564" max="2564" width="37.28515625" style="32" customWidth="1"/>
    <col min="2565" max="2565" width="42.7109375" style="32" customWidth="1"/>
    <col min="2566" max="2566" width="34.7109375" style="32" customWidth="1"/>
    <col min="2567" max="2567" width="39.28515625" style="32" customWidth="1"/>
    <col min="2568" max="2816" width="9.140625" style="32"/>
    <col min="2817" max="2817" width="7.7109375" style="32" customWidth="1"/>
    <col min="2818" max="2818" width="26.42578125" style="32" bestFit="1" customWidth="1"/>
    <col min="2819" max="2819" width="23.85546875" style="32" customWidth="1"/>
    <col min="2820" max="2820" width="37.28515625" style="32" customWidth="1"/>
    <col min="2821" max="2821" width="42.7109375" style="32" customWidth="1"/>
    <col min="2822" max="2822" width="34.7109375" style="32" customWidth="1"/>
    <col min="2823" max="2823" width="39.28515625" style="32" customWidth="1"/>
    <col min="2824" max="3072" width="9.140625" style="32"/>
    <col min="3073" max="3073" width="7.7109375" style="32" customWidth="1"/>
    <col min="3074" max="3074" width="26.42578125" style="32" bestFit="1" customWidth="1"/>
    <col min="3075" max="3075" width="23.85546875" style="32" customWidth="1"/>
    <col min="3076" max="3076" width="37.28515625" style="32" customWidth="1"/>
    <col min="3077" max="3077" width="42.7109375" style="32" customWidth="1"/>
    <col min="3078" max="3078" width="34.7109375" style="32" customWidth="1"/>
    <col min="3079" max="3079" width="39.28515625" style="32" customWidth="1"/>
    <col min="3080" max="3328" width="9.140625" style="32"/>
    <col min="3329" max="3329" width="7.7109375" style="32" customWidth="1"/>
    <col min="3330" max="3330" width="26.42578125" style="32" bestFit="1" customWidth="1"/>
    <col min="3331" max="3331" width="23.85546875" style="32" customWidth="1"/>
    <col min="3332" max="3332" width="37.28515625" style="32" customWidth="1"/>
    <col min="3333" max="3333" width="42.7109375" style="32" customWidth="1"/>
    <col min="3334" max="3334" width="34.7109375" style="32" customWidth="1"/>
    <col min="3335" max="3335" width="39.28515625" style="32" customWidth="1"/>
    <col min="3336" max="3584" width="9.140625" style="32"/>
    <col min="3585" max="3585" width="7.7109375" style="32" customWidth="1"/>
    <col min="3586" max="3586" width="26.42578125" style="32" bestFit="1" customWidth="1"/>
    <col min="3587" max="3587" width="23.85546875" style="32" customWidth="1"/>
    <col min="3588" max="3588" width="37.28515625" style="32" customWidth="1"/>
    <col min="3589" max="3589" width="42.7109375" style="32" customWidth="1"/>
    <col min="3590" max="3590" width="34.7109375" style="32" customWidth="1"/>
    <col min="3591" max="3591" width="39.28515625" style="32" customWidth="1"/>
    <col min="3592" max="3840" width="9.140625" style="32"/>
    <col min="3841" max="3841" width="7.7109375" style="32" customWidth="1"/>
    <col min="3842" max="3842" width="26.42578125" style="32" bestFit="1" customWidth="1"/>
    <col min="3843" max="3843" width="23.85546875" style="32" customWidth="1"/>
    <col min="3844" max="3844" width="37.28515625" style="32" customWidth="1"/>
    <col min="3845" max="3845" width="42.7109375" style="32" customWidth="1"/>
    <col min="3846" max="3846" width="34.7109375" style="32" customWidth="1"/>
    <col min="3847" max="3847" width="39.28515625" style="32" customWidth="1"/>
    <col min="3848" max="4096" width="9.140625" style="32"/>
    <col min="4097" max="4097" width="7.7109375" style="32" customWidth="1"/>
    <col min="4098" max="4098" width="26.42578125" style="32" bestFit="1" customWidth="1"/>
    <col min="4099" max="4099" width="23.85546875" style="32" customWidth="1"/>
    <col min="4100" max="4100" width="37.28515625" style="32" customWidth="1"/>
    <col min="4101" max="4101" width="42.7109375" style="32" customWidth="1"/>
    <col min="4102" max="4102" width="34.7109375" style="32" customWidth="1"/>
    <col min="4103" max="4103" width="39.28515625" style="32" customWidth="1"/>
    <col min="4104" max="4352" width="9.140625" style="32"/>
    <col min="4353" max="4353" width="7.7109375" style="32" customWidth="1"/>
    <col min="4354" max="4354" width="26.42578125" style="32" bestFit="1" customWidth="1"/>
    <col min="4355" max="4355" width="23.85546875" style="32" customWidth="1"/>
    <col min="4356" max="4356" width="37.28515625" style="32" customWidth="1"/>
    <col min="4357" max="4357" width="42.7109375" style="32" customWidth="1"/>
    <col min="4358" max="4358" width="34.7109375" style="32" customWidth="1"/>
    <col min="4359" max="4359" width="39.28515625" style="32" customWidth="1"/>
    <col min="4360" max="4608" width="9.140625" style="32"/>
    <col min="4609" max="4609" width="7.7109375" style="32" customWidth="1"/>
    <col min="4610" max="4610" width="26.42578125" style="32" bestFit="1" customWidth="1"/>
    <col min="4611" max="4611" width="23.85546875" style="32" customWidth="1"/>
    <col min="4612" max="4612" width="37.28515625" style="32" customWidth="1"/>
    <col min="4613" max="4613" width="42.7109375" style="32" customWidth="1"/>
    <col min="4614" max="4614" width="34.7109375" style="32" customWidth="1"/>
    <col min="4615" max="4615" width="39.28515625" style="32" customWidth="1"/>
    <col min="4616" max="4864" width="9.140625" style="32"/>
    <col min="4865" max="4865" width="7.7109375" style="32" customWidth="1"/>
    <col min="4866" max="4866" width="26.42578125" style="32" bestFit="1" customWidth="1"/>
    <col min="4867" max="4867" width="23.85546875" style="32" customWidth="1"/>
    <col min="4868" max="4868" width="37.28515625" style="32" customWidth="1"/>
    <col min="4869" max="4869" width="42.7109375" style="32" customWidth="1"/>
    <col min="4870" max="4870" width="34.7109375" style="32" customWidth="1"/>
    <col min="4871" max="4871" width="39.28515625" style="32" customWidth="1"/>
    <col min="4872" max="5120" width="9.140625" style="32"/>
    <col min="5121" max="5121" width="7.7109375" style="32" customWidth="1"/>
    <col min="5122" max="5122" width="26.42578125" style="32" bestFit="1" customWidth="1"/>
    <col min="5123" max="5123" width="23.85546875" style="32" customWidth="1"/>
    <col min="5124" max="5124" width="37.28515625" style="32" customWidth="1"/>
    <col min="5125" max="5125" width="42.7109375" style="32" customWidth="1"/>
    <col min="5126" max="5126" width="34.7109375" style="32" customWidth="1"/>
    <col min="5127" max="5127" width="39.28515625" style="32" customWidth="1"/>
    <col min="5128" max="5376" width="9.140625" style="32"/>
    <col min="5377" max="5377" width="7.7109375" style="32" customWidth="1"/>
    <col min="5378" max="5378" width="26.42578125" style="32" bestFit="1" customWidth="1"/>
    <col min="5379" max="5379" width="23.85546875" style="32" customWidth="1"/>
    <col min="5380" max="5380" width="37.28515625" style="32" customWidth="1"/>
    <col min="5381" max="5381" width="42.7109375" style="32" customWidth="1"/>
    <col min="5382" max="5382" width="34.7109375" style="32" customWidth="1"/>
    <col min="5383" max="5383" width="39.28515625" style="32" customWidth="1"/>
    <col min="5384" max="5632" width="9.140625" style="32"/>
    <col min="5633" max="5633" width="7.7109375" style="32" customWidth="1"/>
    <col min="5634" max="5634" width="26.42578125" style="32" bestFit="1" customWidth="1"/>
    <col min="5635" max="5635" width="23.85546875" style="32" customWidth="1"/>
    <col min="5636" max="5636" width="37.28515625" style="32" customWidth="1"/>
    <col min="5637" max="5637" width="42.7109375" style="32" customWidth="1"/>
    <col min="5638" max="5638" width="34.7109375" style="32" customWidth="1"/>
    <col min="5639" max="5639" width="39.28515625" style="32" customWidth="1"/>
    <col min="5640" max="5888" width="9.140625" style="32"/>
    <col min="5889" max="5889" width="7.7109375" style="32" customWidth="1"/>
    <col min="5890" max="5890" width="26.42578125" style="32" bestFit="1" customWidth="1"/>
    <col min="5891" max="5891" width="23.85546875" style="32" customWidth="1"/>
    <col min="5892" max="5892" width="37.28515625" style="32" customWidth="1"/>
    <col min="5893" max="5893" width="42.7109375" style="32" customWidth="1"/>
    <col min="5894" max="5894" width="34.7109375" style="32" customWidth="1"/>
    <col min="5895" max="5895" width="39.28515625" style="32" customWidth="1"/>
    <col min="5896" max="6144" width="9.140625" style="32"/>
    <col min="6145" max="6145" width="7.7109375" style="32" customWidth="1"/>
    <col min="6146" max="6146" width="26.42578125" style="32" bestFit="1" customWidth="1"/>
    <col min="6147" max="6147" width="23.85546875" style="32" customWidth="1"/>
    <col min="6148" max="6148" width="37.28515625" style="32" customWidth="1"/>
    <col min="6149" max="6149" width="42.7109375" style="32" customWidth="1"/>
    <col min="6150" max="6150" width="34.7109375" style="32" customWidth="1"/>
    <col min="6151" max="6151" width="39.28515625" style="32" customWidth="1"/>
    <col min="6152" max="6400" width="9.140625" style="32"/>
    <col min="6401" max="6401" width="7.7109375" style="32" customWidth="1"/>
    <col min="6402" max="6402" width="26.42578125" style="32" bestFit="1" customWidth="1"/>
    <col min="6403" max="6403" width="23.85546875" style="32" customWidth="1"/>
    <col min="6404" max="6404" width="37.28515625" style="32" customWidth="1"/>
    <col min="6405" max="6405" width="42.7109375" style="32" customWidth="1"/>
    <col min="6406" max="6406" width="34.7109375" style="32" customWidth="1"/>
    <col min="6407" max="6407" width="39.28515625" style="32" customWidth="1"/>
    <col min="6408" max="6656" width="9.140625" style="32"/>
    <col min="6657" max="6657" width="7.7109375" style="32" customWidth="1"/>
    <col min="6658" max="6658" width="26.42578125" style="32" bestFit="1" customWidth="1"/>
    <col min="6659" max="6659" width="23.85546875" style="32" customWidth="1"/>
    <col min="6660" max="6660" width="37.28515625" style="32" customWidth="1"/>
    <col min="6661" max="6661" width="42.7109375" style="32" customWidth="1"/>
    <col min="6662" max="6662" width="34.7109375" style="32" customWidth="1"/>
    <col min="6663" max="6663" width="39.28515625" style="32" customWidth="1"/>
    <col min="6664" max="6912" width="9.140625" style="32"/>
    <col min="6913" max="6913" width="7.7109375" style="32" customWidth="1"/>
    <col min="6914" max="6914" width="26.42578125" style="32" bestFit="1" customWidth="1"/>
    <col min="6915" max="6915" width="23.85546875" style="32" customWidth="1"/>
    <col min="6916" max="6916" width="37.28515625" style="32" customWidth="1"/>
    <col min="6917" max="6917" width="42.7109375" style="32" customWidth="1"/>
    <col min="6918" max="6918" width="34.7109375" style="32" customWidth="1"/>
    <col min="6919" max="6919" width="39.28515625" style="32" customWidth="1"/>
    <col min="6920" max="7168" width="9.140625" style="32"/>
    <col min="7169" max="7169" width="7.7109375" style="32" customWidth="1"/>
    <col min="7170" max="7170" width="26.42578125" style="32" bestFit="1" customWidth="1"/>
    <col min="7171" max="7171" width="23.85546875" style="32" customWidth="1"/>
    <col min="7172" max="7172" width="37.28515625" style="32" customWidth="1"/>
    <col min="7173" max="7173" width="42.7109375" style="32" customWidth="1"/>
    <col min="7174" max="7174" width="34.7109375" style="32" customWidth="1"/>
    <col min="7175" max="7175" width="39.28515625" style="32" customWidth="1"/>
    <col min="7176" max="7424" width="9.140625" style="32"/>
    <col min="7425" max="7425" width="7.7109375" style="32" customWidth="1"/>
    <col min="7426" max="7426" width="26.42578125" style="32" bestFit="1" customWidth="1"/>
    <col min="7427" max="7427" width="23.85546875" style="32" customWidth="1"/>
    <col min="7428" max="7428" width="37.28515625" style="32" customWidth="1"/>
    <col min="7429" max="7429" width="42.7109375" style="32" customWidth="1"/>
    <col min="7430" max="7430" width="34.7109375" style="32" customWidth="1"/>
    <col min="7431" max="7431" width="39.28515625" style="32" customWidth="1"/>
    <col min="7432" max="7680" width="9.140625" style="32"/>
    <col min="7681" max="7681" width="7.7109375" style="32" customWidth="1"/>
    <col min="7682" max="7682" width="26.42578125" style="32" bestFit="1" customWidth="1"/>
    <col min="7683" max="7683" width="23.85546875" style="32" customWidth="1"/>
    <col min="7684" max="7684" width="37.28515625" style="32" customWidth="1"/>
    <col min="7685" max="7685" width="42.7109375" style="32" customWidth="1"/>
    <col min="7686" max="7686" width="34.7109375" style="32" customWidth="1"/>
    <col min="7687" max="7687" width="39.28515625" style="32" customWidth="1"/>
    <col min="7688" max="7936" width="9.140625" style="32"/>
    <col min="7937" max="7937" width="7.7109375" style="32" customWidth="1"/>
    <col min="7938" max="7938" width="26.42578125" style="32" bestFit="1" customWidth="1"/>
    <col min="7939" max="7939" width="23.85546875" style="32" customWidth="1"/>
    <col min="7940" max="7940" width="37.28515625" style="32" customWidth="1"/>
    <col min="7941" max="7941" width="42.7109375" style="32" customWidth="1"/>
    <col min="7942" max="7942" width="34.7109375" style="32" customWidth="1"/>
    <col min="7943" max="7943" width="39.28515625" style="32" customWidth="1"/>
    <col min="7944" max="8192" width="9.140625" style="32"/>
    <col min="8193" max="8193" width="7.7109375" style="32" customWidth="1"/>
    <col min="8194" max="8194" width="26.42578125" style="32" bestFit="1" customWidth="1"/>
    <col min="8195" max="8195" width="23.85546875" style="32" customWidth="1"/>
    <col min="8196" max="8196" width="37.28515625" style="32" customWidth="1"/>
    <col min="8197" max="8197" width="42.7109375" style="32" customWidth="1"/>
    <col min="8198" max="8198" width="34.7109375" style="32" customWidth="1"/>
    <col min="8199" max="8199" width="39.28515625" style="32" customWidth="1"/>
    <col min="8200" max="8448" width="9.140625" style="32"/>
    <col min="8449" max="8449" width="7.7109375" style="32" customWidth="1"/>
    <col min="8450" max="8450" width="26.42578125" style="32" bestFit="1" customWidth="1"/>
    <col min="8451" max="8451" width="23.85546875" style="32" customWidth="1"/>
    <col min="8452" max="8452" width="37.28515625" style="32" customWidth="1"/>
    <col min="8453" max="8453" width="42.7109375" style="32" customWidth="1"/>
    <col min="8454" max="8454" width="34.7109375" style="32" customWidth="1"/>
    <col min="8455" max="8455" width="39.28515625" style="32" customWidth="1"/>
    <col min="8456" max="8704" width="9.140625" style="32"/>
    <col min="8705" max="8705" width="7.7109375" style="32" customWidth="1"/>
    <col min="8706" max="8706" width="26.42578125" style="32" bestFit="1" customWidth="1"/>
    <col min="8707" max="8707" width="23.85546875" style="32" customWidth="1"/>
    <col min="8708" max="8708" width="37.28515625" style="32" customWidth="1"/>
    <col min="8709" max="8709" width="42.7109375" style="32" customWidth="1"/>
    <col min="8710" max="8710" width="34.7109375" style="32" customWidth="1"/>
    <col min="8711" max="8711" width="39.28515625" style="32" customWidth="1"/>
    <col min="8712" max="8960" width="9.140625" style="32"/>
    <col min="8961" max="8961" width="7.7109375" style="32" customWidth="1"/>
    <col min="8962" max="8962" width="26.42578125" style="32" bestFit="1" customWidth="1"/>
    <col min="8963" max="8963" width="23.85546875" style="32" customWidth="1"/>
    <col min="8964" max="8964" width="37.28515625" style="32" customWidth="1"/>
    <col min="8965" max="8965" width="42.7109375" style="32" customWidth="1"/>
    <col min="8966" max="8966" width="34.7109375" style="32" customWidth="1"/>
    <col min="8967" max="8967" width="39.28515625" style="32" customWidth="1"/>
    <col min="8968" max="9216" width="9.140625" style="32"/>
    <col min="9217" max="9217" width="7.7109375" style="32" customWidth="1"/>
    <col min="9218" max="9218" width="26.42578125" style="32" bestFit="1" customWidth="1"/>
    <col min="9219" max="9219" width="23.85546875" style="32" customWidth="1"/>
    <col min="9220" max="9220" width="37.28515625" style="32" customWidth="1"/>
    <col min="9221" max="9221" width="42.7109375" style="32" customWidth="1"/>
    <col min="9222" max="9222" width="34.7109375" style="32" customWidth="1"/>
    <col min="9223" max="9223" width="39.28515625" style="32" customWidth="1"/>
    <col min="9224" max="9472" width="9.140625" style="32"/>
    <col min="9473" max="9473" width="7.7109375" style="32" customWidth="1"/>
    <col min="9474" max="9474" width="26.42578125" style="32" bestFit="1" customWidth="1"/>
    <col min="9475" max="9475" width="23.85546875" style="32" customWidth="1"/>
    <col min="9476" max="9476" width="37.28515625" style="32" customWidth="1"/>
    <col min="9477" max="9477" width="42.7109375" style="32" customWidth="1"/>
    <col min="9478" max="9478" width="34.7109375" style="32" customWidth="1"/>
    <col min="9479" max="9479" width="39.28515625" style="32" customWidth="1"/>
    <col min="9480" max="9728" width="9.140625" style="32"/>
    <col min="9729" max="9729" width="7.7109375" style="32" customWidth="1"/>
    <col min="9730" max="9730" width="26.42578125" style="32" bestFit="1" customWidth="1"/>
    <col min="9731" max="9731" width="23.85546875" style="32" customWidth="1"/>
    <col min="9732" max="9732" width="37.28515625" style="32" customWidth="1"/>
    <col min="9733" max="9733" width="42.7109375" style="32" customWidth="1"/>
    <col min="9734" max="9734" width="34.7109375" style="32" customWidth="1"/>
    <col min="9735" max="9735" width="39.28515625" style="32" customWidth="1"/>
    <col min="9736" max="9984" width="9.140625" style="32"/>
    <col min="9985" max="9985" width="7.7109375" style="32" customWidth="1"/>
    <col min="9986" max="9986" width="26.42578125" style="32" bestFit="1" customWidth="1"/>
    <col min="9987" max="9987" width="23.85546875" style="32" customWidth="1"/>
    <col min="9988" max="9988" width="37.28515625" style="32" customWidth="1"/>
    <col min="9989" max="9989" width="42.7109375" style="32" customWidth="1"/>
    <col min="9990" max="9990" width="34.7109375" style="32" customWidth="1"/>
    <col min="9991" max="9991" width="39.28515625" style="32" customWidth="1"/>
    <col min="9992" max="10240" width="9.140625" style="32"/>
    <col min="10241" max="10241" width="7.7109375" style="32" customWidth="1"/>
    <col min="10242" max="10242" width="26.42578125" style="32" bestFit="1" customWidth="1"/>
    <col min="10243" max="10243" width="23.85546875" style="32" customWidth="1"/>
    <col min="10244" max="10244" width="37.28515625" style="32" customWidth="1"/>
    <col min="10245" max="10245" width="42.7109375" style="32" customWidth="1"/>
    <col min="10246" max="10246" width="34.7109375" style="32" customWidth="1"/>
    <col min="10247" max="10247" width="39.28515625" style="32" customWidth="1"/>
    <col min="10248" max="10496" width="9.140625" style="32"/>
    <col min="10497" max="10497" width="7.7109375" style="32" customWidth="1"/>
    <col min="10498" max="10498" width="26.42578125" style="32" bestFit="1" customWidth="1"/>
    <col min="10499" max="10499" width="23.85546875" style="32" customWidth="1"/>
    <col min="10500" max="10500" width="37.28515625" style="32" customWidth="1"/>
    <col min="10501" max="10501" width="42.7109375" style="32" customWidth="1"/>
    <col min="10502" max="10502" width="34.7109375" style="32" customWidth="1"/>
    <col min="10503" max="10503" width="39.28515625" style="32" customWidth="1"/>
    <col min="10504" max="10752" width="9.140625" style="32"/>
    <col min="10753" max="10753" width="7.7109375" style="32" customWidth="1"/>
    <col min="10754" max="10754" width="26.42578125" style="32" bestFit="1" customWidth="1"/>
    <col min="10755" max="10755" width="23.85546875" style="32" customWidth="1"/>
    <col min="10756" max="10756" width="37.28515625" style="32" customWidth="1"/>
    <col min="10757" max="10757" width="42.7109375" style="32" customWidth="1"/>
    <col min="10758" max="10758" width="34.7109375" style="32" customWidth="1"/>
    <col min="10759" max="10759" width="39.28515625" style="32" customWidth="1"/>
    <col min="10760" max="11008" width="9.140625" style="32"/>
    <col min="11009" max="11009" width="7.7109375" style="32" customWidth="1"/>
    <col min="11010" max="11010" width="26.42578125" style="32" bestFit="1" customWidth="1"/>
    <col min="11011" max="11011" width="23.85546875" style="32" customWidth="1"/>
    <col min="11012" max="11012" width="37.28515625" style="32" customWidth="1"/>
    <col min="11013" max="11013" width="42.7109375" style="32" customWidth="1"/>
    <col min="11014" max="11014" width="34.7109375" style="32" customWidth="1"/>
    <col min="11015" max="11015" width="39.28515625" style="32" customWidth="1"/>
    <col min="11016" max="11264" width="9.140625" style="32"/>
    <col min="11265" max="11265" width="7.7109375" style="32" customWidth="1"/>
    <col min="11266" max="11266" width="26.42578125" style="32" bestFit="1" customWidth="1"/>
    <col min="11267" max="11267" width="23.85546875" style="32" customWidth="1"/>
    <col min="11268" max="11268" width="37.28515625" style="32" customWidth="1"/>
    <col min="11269" max="11269" width="42.7109375" style="32" customWidth="1"/>
    <col min="11270" max="11270" width="34.7109375" style="32" customWidth="1"/>
    <col min="11271" max="11271" width="39.28515625" style="32" customWidth="1"/>
    <col min="11272" max="11520" width="9.140625" style="32"/>
    <col min="11521" max="11521" width="7.7109375" style="32" customWidth="1"/>
    <col min="11522" max="11522" width="26.42578125" style="32" bestFit="1" customWidth="1"/>
    <col min="11523" max="11523" width="23.85546875" style="32" customWidth="1"/>
    <col min="11524" max="11524" width="37.28515625" style="32" customWidth="1"/>
    <col min="11525" max="11525" width="42.7109375" style="32" customWidth="1"/>
    <col min="11526" max="11526" width="34.7109375" style="32" customWidth="1"/>
    <col min="11527" max="11527" width="39.28515625" style="32" customWidth="1"/>
    <col min="11528" max="11776" width="9.140625" style="32"/>
    <col min="11777" max="11777" width="7.7109375" style="32" customWidth="1"/>
    <col min="11778" max="11778" width="26.42578125" style="32" bestFit="1" customWidth="1"/>
    <col min="11779" max="11779" width="23.85546875" style="32" customWidth="1"/>
    <col min="11780" max="11780" width="37.28515625" style="32" customWidth="1"/>
    <col min="11781" max="11781" width="42.7109375" style="32" customWidth="1"/>
    <col min="11782" max="11782" width="34.7109375" style="32" customWidth="1"/>
    <col min="11783" max="11783" width="39.28515625" style="32" customWidth="1"/>
    <col min="11784" max="12032" width="9.140625" style="32"/>
    <col min="12033" max="12033" width="7.7109375" style="32" customWidth="1"/>
    <col min="12034" max="12034" width="26.42578125" style="32" bestFit="1" customWidth="1"/>
    <col min="12035" max="12035" width="23.85546875" style="32" customWidth="1"/>
    <col min="12036" max="12036" width="37.28515625" style="32" customWidth="1"/>
    <col min="12037" max="12037" width="42.7109375" style="32" customWidth="1"/>
    <col min="12038" max="12038" width="34.7109375" style="32" customWidth="1"/>
    <col min="12039" max="12039" width="39.28515625" style="32" customWidth="1"/>
    <col min="12040" max="12288" width="9.140625" style="32"/>
    <col min="12289" max="12289" width="7.7109375" style="32" customWidth="1"/>
    <col min="12290" max="12290" width="26.42578125" style="32" bestFit="1" customWidth="1"/>
    <col min="12291" max="12291" width="23.85546875" style="32" customWidth="1"/>
    <col min="12292" max="12292" width="37.28515625" style="32" customWidth="1"/>
    <col min="12293" max="12293" width="42.7109375" style="32" customWidth="1"/>
    <col min="12294" max="12294" width="34.7109375" style="32" customWidth="1"/>
    <col min="12295" max="12295" width="39.28515625" style="32" customWidth="1"/>
    <col min="12296" max="12544" width="9.140625" style="32"/>
    <col min="12545" max="12545" width="7.7109375" style="32" customWidth="1"/>
    <col min="12546" max="12546" width="26.42578125" style="32" bestFit="1" customWidth="1"/>
    <col min="12547" max="12547" width="23.85546875" style="32" customWidth="1"/>
    <col min="12548" max="12548" width="37.28515625" style="32" customWidth="1"/>
    <col min="12549" max="12549" width="42.7109375" style="32" customWidth="1"/>
    <col min="12550" max="12550" width="34.7109375" style="32" customWidth="1"/>
    <col min="12551" max="12551" width="39.28515625" style="32" customWidth="1"/>
    <col min="12552" max="12800" width="9.140625" style="32"/>
    <col min="12801" max="12801" width="7.7109375" style="32" customWidth="1"/>
    <col min="12802" max="12802" width="26.42578125" style="32" bestFit="1" customWidth="1"/>
    <col min="12803" max="12803" width="23.85546875" style="32" customWidth="1"/>
    <col min="12804" max="12804" width="37.28515625" style="32" customWidth="1"/>
    <col min="12805" max="12805" width="42.7109375" style="32" customWidth="1"/>
    <col min="12806" max="12806" width="34.7109375" style="32" customWidth="1"/>
    <col min="12807" max="12807" width="39.28515625" style="32" customWidth="1"/>
    <col min="12808" max="13056" width="9.140625" style="32"/>
    <col min="13057" max="13057" width="7.7109375" style="32" customWidth="1"/>
    <col min="13058" max="13058" width="26.42578125" style="32" bestFit="1" customWidth="1"/>
    <col min="13059" max="13059" width="23.85546875" style="32" customWidth="1"/>
    <col min="13060" max="13060" width="37.28515625" style="32" customWidth="1"/>
    <col min="13061" max="13061" width="42.7109375" style="32" customWidth="1"/>
    <col min="13062" max="13062" width="34.7109375" style="32" customWidth="1"/>
    <col min="13063" max="13063" width="39.28515625" style="32" customWidth="1"/>
    <col min="13064" max="13312" width="9.140625" style="32"/>
    <col min="13313" max="13313" width="7.7109375" style="32" customWidth="1"/>
    <col min="13314" max="13314" width="26.42578125" style="32" bestFit="1" customWidth="1"/>
    <col min="13315" max="13315" width="23.85546875" style="32" customWidth="1"/>
    <col min="13316" max="13316" width="37.28515625" style="32" customWidth="1"/>
    <col min="13317" max="13317" width="42.7109375" style="32" customWidth="1"/>
    <col min="13318" max="13318" width="34.7109375" style="32" customWidth="1"/>
    <col min="13319" max="13319" width="39.28515625" style="32" customWidth="1"/>
    <col min="13320" max="13568" width="9.140625" style="32"/>
    <col min="13569" max="13569" width="7.7109375" style="32" customWidth="1"/>
    <col min="13570" max="13570" width="26.42578125" style="32" bestFit="1" customWidth="1"/>
    <col min="13571" max="13571" width="23.85546875" style="32" customWidth="1"/>
    <col min="13572" max="13572" width="37.28515625" style="32" customWidth="1"/>
    <col min="13573" max="13573" width="42.7109375" style="32" customWidth="1"/>
    <col min="13574" max="13574" width="34.7109375" style="32" customWidth="1"/>
    <col min="13575" max="13575" width="39.28515625" style="32" customWidth="1"/>
    <col min="13576" max="13824" width="9.140625" style="32"/>
    <col min="13825" max="13825" width="7.7109375" style="32" customWidth="1"/>
    <col min="13826" max="13826" width="26.42578125" style="32" bestFit="1" customWidth="1"/>
    <col min="13827" max="13827" width="23.85546875" style="32" customWidth="1"/>
    <col min="13828" max="13828" width="37.28515625" style="32" customWidth="1"/>
    <col min="13829" max="13829" width="42.7109375" style="32" customWidth="1"/>
    <col min="13830" max="13830" width="34.7109375" style="32" customWidth="1"/>
    <col min="13831" max="13831" width="39.28515625" style="32" customWidth="1"/>
    <col min="13832" max="14080" width="9.140625" style="32"/>
    <col min="14081" max="14081" width="7.7109375" style="32" customWidth="1"/>
    <col min="14082" max="14082" width="26.42578125" style="32" bestFit="1" customWidth="1"/>
    <col min="14083" max="14083" width="23.85546875" style="32" customWidth="1"/>
    <col min="14084" max="14084" width="37.28515625" style="32" customWidth="1"/>
    <col min="14085" max="14085" width="42.7109375" style="32" customWidth="1"/>
    <col min="14086" max="14086" width="34.7109375" style="32" customWidth="1"/>
    <col min="14087" max="14087" width="39.28515625" style="32" customWidth="1"/>
    <col min="14088" max="14336" width="9.140625" style="32"/>
    <col min="14337" max="14337" width="7.7109375" style="32" customWidth="1"/>
    <col min="14338" max="14338" width="26.42578125" style="32" bestFit="1" customWidth="1"/>
    <col min="14339" max="14339" width="23.85546875" style="32" customWidth="1"/>
    <col min="14340" max="14340" width="37.28515625" style="32" customWidth="1"/>
    <col min="14341" max="14341" width="42.7109375" style="32" customWidth="1"/>
    <col min="14342" max="14342" width="34.7109375" style="32" customWidth="1"/>
    <col min="14343" max="14343" width="39.28515625" style="32" customWidth="1"/>
    <col min="14344" max="14592" width="9.140625" style="32"/>
    <col min="14593" max="14593" width="7.7109375" style="32" customWidth="1"/>
    <col min="14594" max="14594" width="26.42578125" style="32" bestFit="1" customWidth="1"/>
    <col min="14595" max="14595" width="23.85546875" style="32" customWidth="1"/>
    <col min="14596" max="14596" width="37.28515625" style="32" customWidth="1"/>
    <col min="14597" max="14597" width="42.7109375" style="32" customWidth="1"/>
    <col min="14598" max="14598" width="34.7109375" style="32" customWidth="1"/>
    <col min="14599" max="14599" width="39.28515625" style="32" customWidth="1"/>
    <col min="14600" max="14848" width="9.140625" style="32"/>
    <col min="14849" max="14849" width="7.7109375" style="32" customWidth="1"/>
    <col min="14850" max="14850" width="26.42578125" style="32" bestFit="1" customWidth="1"/>
    <col min="14851" max="14851" width="23.85546875" style="32" customWidth="1"/>
    <col min="14852" max="14852" width="37.28515625" style="32" customWidth="1"/>
    <col min="14853" max="14853" width="42.7109375" style="32" customWidth="1"/>
    <col min="14854" max="14854" width="34.7109375" style="32" customWidth="1"/>
    <col min="14855" max="14855" width="39.28515625" style="32" customWidth="1"/>
    <col min="14856" max="15104" width="9.140625" style="32"/>
    <col min="15105" max="15105" width="7.7109375" style="32" customWidth="1"/>
    <col min="15106" max="15106" width="26.42578125" style="32" bestFit="1" customWidth="1"/>
    <col min="15107" max="15107" width="23.85546875" style="32" customWidth="1"/>
    <col min="15108" max="15108" width="37.28515625" style="32" customWidth="1"/>
    <col min="15109" max="15109" width="42.7109375" style="32" customWidth="1"/>
    <col min="15110" max="15110" width="34.7109375" style="32" customWidth="1"/>
    <col min="15111" max="15111" width="39.28515625" style="32" customWidth="1"/>
    <col min="15112" max="15360" width="9.140625" style="32"/>
    <col min="15361" max="15361" width="7.7109375" style="32" customWidth="1"/>
    <col min="15362" max="15362" width="26.42578125" style="32" bestFit="1" customWidth="1"/>
    <col min="15363" max="15363" width="23.85546875" style="32" customWidth="1"/>
    <col min="15364" max="15364" width="37.28515625" style="32" customWidth="1"/>
    <col min="15365" max="15365" width="42.7109375" style="32" customWidth="1"/>
    <col min="15366" max="15366" width="34.7109375" style="32" customWidth="1"/>
    <col min="15367" max="15367" width="39.28515625" style="32" customWidth="1"/>
    <col min="15368" max="15616" width="9.140625" style="32"/>
    <col min="15617" max="15617" width="7.7109375" style="32" customWidth="1"/>
    <col min="15618" max="15618" width="26.42578125" style="32" bestFit="1" customWidth="1"/>
    <col min="15619" max="15619" width="23.85546875" style="32" customWidth="1"/>
    <col min="15620" max="15620" width="37.28515625" style="32" customWidth="1"/>
    <col min="15621" max="15621" width="42.7109375" style="32" customWidth="1"/>
    <col min="15622" max="15622" width="34.7109375" style="32" customWidth="1"/>
    <col min="15623" max="15623" width="39.28515625" style="32" customWidth="1"/>
    <col min="15624" max="15872" width="9.140625" style="32"/>
    <col min="15873" max="15873" width="7.7109375" style="32" customWidth="1"/>
    <col min="15874" max="15874" width="26.42578125" style="32" bestFit="1" customWidth="1"/>
    <col min="15875" max="15875" width="23.85546875" style="32" customWidth="1"/>
    <col min="15876" max="15876" width="37.28515625" style="32" customWidth="1"/>
    <col min="15877" max="15877" width="42.7109375" style="32" customWidth="1"/>
    <col min="15878" max="15878" width="34.7109375" style="32" customWidth="1"/>
    <col min="15879" max="15879" width="39.28515625" style="32" customWidth="1"/>
    <col min="15880" max="16128" width="9.140625" style="32"/>
    <col min="16129" max="16129" width="7.7109375" style="32" customWidth="1"/>
    <col min="16130" max="16130" width="26.42578125" style="32" bestFit="1" customWidth="1"/>
    <col min="16131" max="16131" width="23.85546875" style="32" customWidth="1"/>
    <col min="16132" max="16132" width="37.28515625" style="32" customWidth="1"/>
    <col min="16133" max="16133" width="42.7109375" style="32" customWidth="1"/>
    <col min="16134" max="16134" width="34.7109375" style="32" customWidth="1"/>
    <col min="16135" max="16135" width="39.28515625" style="32" customWidth="1"/>
    <col min="16136" max="16384" width="9.140625" style="32"/>
  </cols>
  <sheetData>
    <row r="1" spans="1:9" ht="28.5" customHeight="1" x14ac:dyDescent="0.25">
      <c r="A1" s="378" t="s">
        <v>147</v>
      </c>
      <c r="B1" s="378"/>
      <c r="C1" s="378"/>
      <c r="D1" s="378"/>
      <c r="E1" s="378"/>
      <c r="F1" s="378"/>
      <c r="G1" s="378"/>
    </row>
    <row r="2" spans="1:9" ht="87.75" customHeight="1" x14ac:dyDescent="0.25">
      <c r="A2" s="33" t="s">
        <v>0</v>
      </c>
      <c r="B2" s="34" t="s">
        <v>1</v>
      </c>
      <c r="C2" s="35" t="s">
        <v>4</v>
      </c>
      <c r="D2" s="36" t="s">
        <v>5</v>
      </c>
      <c r="E2" s="36" t="s">
        <v>6</v>
      </c>
      <c r="F2" s="36" t="s">
        <v>9</v>
      </c>
      <c r="G2" s="35" t="s">
        <v>343</v>
      </c>
    </row>
    <row r="3" spans="1:9" ht="45.6" customHeight="1" x14ac:dyDescent="0.25">
      <c r="A3" s="383">
        <v>1</v>
      </c>
      <c r="B3" s="381" t="s">
        <v>2</v>
      </c>
      <c r="C3" s="379" t="s">
        <v>3</v>
      </c>
      <c r="D3" s="379" t="s">
        <v>7</v>
      </c>
      <c r="E3" s="379" t="s">
        <v>7</v>
      </c>
      <c r="F3" s="379"/>
      <c r="G3" s="39" t="s">
        <v>148</v>
      </c>
    </row>
    <row r="4" spans="1:9" ht="56.25" x14ac:dyDescent="0.25">
      <c r="A4" s="384"/>
      <c r="B4" s="382"/>
      <c r="C4" s="380"/>
      <c r="D4" s="380"/>
      <c r="E4" s="380"/>
      <c r="F4" s="380"/>
      <c r="G4" s="39" t="s">
        <v>344</v>
      </c>
      <c r="I4" s="32">
        <f>13.75+2*5.5</f>
        <v>24.75</v>
      </c>
    </row>
    <row r="5" spans="1:9" ht="39.6" customHeight="1" x14ac:dyDescent="0.25">
      <c r="A5" s="37">
        <v>2</v>
      </c>
      <c r="B5" s="38" t="s">
        <v>149</v>
      </c>
      <c r="C5" s="379" t="s">
        <v>150</v>
      </c>
      <c r="D5" s="379" t="s">
        <v>151</v>
      </c>
      <c r="E5" s="379" t="s">
        <v>152</v>
      </c>
      <c r="F5" s="379"/>
      <c r="G5" s="379" t="s">
        <v>153</v>
      </c>
    </row>
    <row r="6" spans="1:9" ht="39.6" customHeight="1" x14ac:dyDescent="0.25">
      <c r="A6" s="37">
        <v>3</v>
      </c>
      <c r="B6" s="38" t="s">
        <v>154</v>
      </c>
      <c r="C6" s="380"/>
      <c r="D6" s="380"/>
      <c r="E6" s="380"/>
      <c r="F6" s="380"/>
      <c r="G6" s="380"/>
    </row>
    <row r="7" spans="1:9" ht="45.75" customHeight="1" x14ac:dyDescent="0.25">
      <c r="A7" s="37">
        <v>4</v>
      </c>
      <c r="B7" s="38" t="s">
        <v>48</v>
      </c>
      <c r="C7" s="39"/>
      <c r="D7" s="39"/>
      <c r="E7" s="39"/>
      <c r="F7" s="39" t="s">
        <v>155</v>
      </c>
      <c r="G7" s="39" t="s">
        <v>156</v>
      </c>
    </row>
    <row r="8" spans="1:9" ht="45.75" customHeight="1" x14ac:dyDescent="0.25">
      <c r="A8" s="37">
        <v>5</v>
      </c>
      <c r="B8" s="38" t="s">
        <v>157</v>
      </c>
      <c r="C8" s="39"/>
      <c r="D8" s="39"/>
      <c r="E8" s="39"/>
      <c r="F8" s="39" t="s">
        <v>158</v>
      </c>
      <c r="G8" s="39" t="s">
        <v>158</v>
      </c>
    </row>
    <row r="11" spans="1:9" ht="19.149999999999999" hidden="1" customHeight="1" x14ac:dyDescent="0.25">
      <c r="B11" s="41" t="s">
        <v>159</v>
      </c>
      <c r="C11" s="42" t="s">
        <v>160</v>
      </c>
      <c r="D11" s="42" t="s">
        <v>161</v>
      </c>
      <c r="E11" s="42" t="s">
        <v>162</v>
      </c>
    </row>
    <row r="12" spans="1:9" ht="19.149999999999999" hidden="1" customHeight="1" x14ac:dyDescent="0.25">
      <c r="B12" s="43" t="s">
        <v>163</v>
      </c>
      <c r="C12" s="44" t="s">
        <v>164</v>
      </c>
      <c r="D12" s="44" t="s">
        <v>165</v>
      </c>
      <c r="E12" s="44" t="s">
        <v>166</v>
      </c>
    </row>
    <row r="13" spans="1:9" ht="19.149999999999999" hidden="1" customHeight="1" x14ac:dyDescent="0.25">
      <c r="B13" s="45" t="s">
        <v>167</v>
      </c>
      <c r="C13" s="46" t="s">
        <v>168</v>
      </c>
      <c r="D13" s="46" t="s">
        <v>169</v>
      </c>
      <c r="E13" s="46" t="s">
        <v>170</v>
      </c>
    </row>
    <row r="14" spans="1:9" ht="19.149999999999999" hidden="1" customHeight="1" x14ac:dyDescent="0.25">
      <c r="B14" s="45" t="s">
        <v>171</v>
      </c>
      <c r="C14" s="46" t="s">
        <v>172</v>
      </c>
      <c r="D14" s="46" t="s">
        <v>173</v>
      </c>
      <c r="E14" s="46" t="s">
        <v>174</v>
      </c>
    </row>
    <row r="15" spans="1:9" ht="19.149999999999999" hidden="1" customHeight="1" x14ac:dyDescent="0.25">
      <c r="B15" s="45" t="s">
        <v>175</v>
      </c>
      <c r="C15" s="46" t="s">
        <v>176</v>
      </c>
      <c r="D15" s="46" t="s">
        <v>177</v>
      </c>
      <c r="E15" s="46" t="s">
        <v>178</v>
      </c>
    </row>
    <row r="16" spans="1:9" ht="15.75" hidden="1" x14ac:dyDescent="0.25">
      <c r="B16" s="47"/>
      <c r="C16" s="48"/>
      <c r="D16" s="48"/>
      <c r="E16" s="48"/>
    </row>
    <row r="17" hidden="1" x14ac:dyDescent="0.25"/>
  </sheetData>
  <mergeCells count="12">
    <mergeCell ref="A1:G1"/>
    <mergeCell ref="C5:C6"/>
    <mergeCell ref="D5:D6"/>
    <mergeCell ref="E5:E6"/>
    <mergeCell ref="F5:F6"/>
    <mergeCell ref="G5:G6"/>
    <mergeCell ref="C3:C4"/>
    <mergeCell ref="B3:B4"/>
    <mergeCell ref="A3:A4"/>
    <mergeCell ref="F3:F4"/>
    <mergeCell ref="E3:E4"/>
    <mergeCell ref="D3:D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82919-A8DE-4E9B-B870-4AE0888EDB3B}">
  <dimension ref="A2:Z66"/>
  <sheetViews>
    <sheetView zoomScale="130" zoomScaleNormal="130" workbookViewId="0">
      <selection activeCell="C16" sqref="C16"/>
    </sheetView>
  </sheetViews>
  <sheetFormatPr defaultColWidth="8.85546875" defaultRowHeight="15" x14ac:dyDescent="0.25"/>
  <cols>
    <col min="1" max="1" width="8.85546875" style="67"/>
    <col min="2" max="2" width="20.140625" style="67" customWidth="1"/>
    <col min="3" max="3" width="16" style="67" customWidth="1"/>
    <col min="4" max="6" width="8.85546875" style="67"/>
    <col min="7" max="7" width="11.5703125" style="67" bestFit="1" customWidth="1"/>
    <col min="8" max="8" width="13.42578125" style="67" customWidth="1"/>
    <col min="9" max="9" width="13" style="67" customWidth="1"/>
    <col min="10" max="10" width="16.42578125" style="67" customWidth="1"/>
    <col min="11" max="16384" width="8.85546875" style="67"/>
  </cols>
  <sheetData>
    <row r="2" spans="1:26" x14ac:dyDescent="0.25">
      <c r="A2" s="386" t="s">
        <v>281</v>
      </c>
      <c r="B2" s="387"/>
      <c r="C2" s="390" t="s">
        <v>282</v>
      </c>
      <c r="D2" s="391" t="s">
        <v>283</v>
      </c>
      <c r="E2" s="391"/>
      <c r="F2" s="391"/>
      <c r="G2" s="391"/>
      <c r="H2" s="392" t="s">
        <v>284</v>
      </c>
      <c r="I2" s="390" t="s">
        <v>285</v>
      </c>
      <c r="J2" s="392" t="s">
        <v>286</v>
      </c>
      <c r="K2" s="385" t="s">
        <v>82</v>
      </c>
    </row>
    <row r="3" spans="1:26" ht="55.15" customHeight="1" x14ac:dyDescent="0.25">
      <c r="A3" s="388"/>
      <c r="B3" s="389"/>
      <c r="C3" s="390"/>
      <c r="D3" s="68" t="s">
        <v>287</v>
      </c>
      <c r="E3" s="68" t="s">
        <v>288</v>
      </c>
      <c r="F3" s="68" t="s">
        <v>289</v>
      </c>
      <c r="G3" s="68" t="s">
        <v>290</v>
      </c>
      <c r="H3" s="393"/>
      <c r="I3" s="390"/>
      <c r="J3" s="393"/>
      <c r="K3" s="385"/>
    </row>
    <row r="4" spans="1:26" x14ac:dyDescent="0.25">
      <c r="A4" s="52" t="s">
        <v>18</v>
      </c>
      <c r="B4" s="52" t="s">
        <v>235</v>
      </c>
      <c r="C4" s="53">
        <v>21.843</v>
      </c>
      <c r="D4" s="69">
        <v>19.571000000000002</v>
      </c>
      <c r="E4" s="69">
        <v>0</v>
      </c>
      <c r="F4" s="69">
        <v>0</v>
      </c>
      <c r="G4" s="69">
        <v>0</v>
      </c>
      <c r="H4" s="53">
        <v>19.571000000000002</v>
      </c>
      <c r="I4" s="53">
        <v>89.59849837476537</v>
      </c>
      <c r="J4" s="53">
        <v>2.2719999999999985</v>
      </c>
      <c r="K4" s="52" t="s">
        <v>236</v>
      </c>
      <c r="L4" s="54">
        <v>2.2719999999999985</v>
      </c>
      <c r="M4" s="55">
        <v>43</v>
      </c>
      <c r="N4" s="56"/>
      <c r="O4" s="55"/>
      <c r="P4" s="57"/>
      <c r="Q4" s="57"/>
      <c r="R4" s="57"/>
      <c r="S4" s="57"/>
      <c r="T4" s="55"/>
      <c r="U4" s="55"/>
      <c r="V4" s="55"/>
      <c r="W4" s="55"/>
      <c r="X4" s="55"/>
      <c r="Y4" s="55"/>
      <c r="Z4" s="58"/>
    </row>
    <row r="5" spans="1:26" ht="25.5" x14ac:dyDescent="0.25">
      <c r="A5" s="59">
        <v>1</v>
      </c>
      <c r="B5" s="59" t="s">
        <v>237</v>
      </c>
      <c r="C5" s="60">
        <v>0.93799999999999994</v>
      </c>
      <c r="D5" s="70">
        <v>0.93899999999999995</v>
      </c>
      <c r="E5" s="70"/>
      <c r="F5" s="70"/>
      <c r="G5" s="70"/>
      <c r="H5" s="60">
        <v>0.93899999999999995</v>
      </c>
      <c r="I5" s="61"/>
      <c r="J5" s="61"/>
      <c r="K5" s="59"/>
      <c r="L5" s="62"/>
      <c r="M5" s="63"/>
      <c r="N5" s="64"/>
      <c r="O5" s="63"/>
      <c r="P5" s="65"/>
      <c r="Q5" s="66"/>
      <c r="R5" s="66"/>
      <c r="S5" s="66"/>
      <c r="T5" s="63"/>
      <c r="U5" s="63"/>
      <c r="V5" s="63"/>
      <c r="W5" s="63"/>
      <c r="X5" s="63"/>
      <c r="Y5" s="63"/>
      <c r="Z5" s="63"/>
    </row>
    <row r="6" spans="1:26" x14ac:dyDescent="0.25">
      <c r="A6" s="59">
        <v>2</v>
      </c>
      <c r="B6" s="59" t="s">
        <v>238</v>
      </c>
      <c r="C6" s="60">
        <v>0.2</v>
      </c>
      <c r="D6" s="70">
        <v>0.2</v>
      </c>
      <c r="E6" s="70"/>
      <c r="F6" s="70"/>
      <c r="G6" s="70"/>
      <c r="H6" s="60">
        <v>0.2</v>
      </c>
      <c r="I6" s="61"/>
      <c r="J6" s="61"/>
      <c r="K6" s="59"/>
      <c r="L6" s="62"/>
      <c r="M6" s="63"/>
      <c r="N6" s="64"/>
      <c r="O6" s="63"/>
      <c r="P6" s="65"/>
      <c r="Q6" s="66"/>
      <c r="R6" s="66"/>
      <c r="S6" s="66"/>
      <c r="T6" s="63"/>
      <c r="U6" s="63"/>
      <c r="V6" s="63"/>
      <c r="W6" s="63"/>
      <c r="X6" s="63"/>
      <c r="Y6" s="63"/>
      <c r="Z6" s="63"/>
    </row>
    <row r="7" spans="1:26" x14ac:dyDescent="0.25">
      <c r="A7" s="59">
        <v>3</v>
      </c>
      <c r="B7" s="59" t="s">
        <v>239</v>
      </c>
      <c r="C7" s="60">
        <v>1.119</v>
      </c>
      <c r="D7" s="70">
        <v>0.91</v>
      </c>
      <c r="E7" s="70"/>
      <c r="F7" s="70"/>
      <c r="G7" s="70"/>
      <c r="H7" s="60">
        <v>0.91</v>
      </c>
      <c r="I7" s="61"/>
      <c r="J7" s="61"/>
      <c r="K7" s="59"/>
      <c r="L7" s="62"/>
      <c r="M7" s="63"/>
      <c r="N7" s="64"/>
      <c r="O7" s="63"/>
      <c r="P7" s="65"/>
      <c r="Q7" s="66"/>
      <c r="R7" s="66"/>
      <c r="S7" s="66"/>
      <c r="T7" s="63"/>
      <c r="U7" s="63"/>
      <c r="V7" s="63"/>
      <c r="W7" s="63"/>
      <c r="X7" s="63"/>
      <c r="Y7" s="63"/>
      <c r="Z7" s="63"/>
    </row>
    <row r="8" spans="1:26" ht="25.5" x14ac:dyDescent="0.25">
      <c r="A8" s="59">
        <v>4</v>
      </c>
      <c r="B8" s="59" t="s">
        <v>240</v>
      </c>
      <c r="C8" s="60">
        <v>0.72</v>
      </c>
      <c r="D8" s="70">
        <v>0.72</v>
      </c>
      <c r="E8" s="70"/>
      <c r="F8" s="70"/>
      <c r="G8" s="70"/>
      <c r="H8" s="60">
        <v>0.72</v>
      </c>
      <c r="I8" s="61"/>
      <c r="J8" s="61"/>
      <c r="K8" s="59"/>
      <c r="L8" s="62"/>
      <c r="M8" s="63"/>
      <c r="N8" s="64"/>
      <c r="O8" s="63"/>
      <c r="P8" s="65"/>
      <c r="Q8" s="66"/>
      <c r="R8" s="66"/>
      <c r="S8" s="66"/>
      <c r="T8" s="63"/>
      <c r="U8" s="63"/>
      <c r="V8" s="63"/>
      <c r="W8" s="63"/>
      <c r="X8" s="63"/>
      <c r="Y8" s="63"/>
      <c r="Z8" s="63"/>
    </row>
    <row r="9" spans="1:26" x14ac:dyDescent="0.25">
      <c r="A9" s="59">
        <v>5</v>
      </c>
      <c r="B9" s="59" t="s">
        <v>241</v>
      </c>
      <c r="C9" s="60">
        <v>0.6</v>
      </c>
      <c r="D9" s="70">
        <v>0.6</v>
      </c>
      <c r="E9" s="70"/>
      <c r="F9" s="70"/>
      <c r="G9" s="70"/>
      <c r="H9" s="60">
        <v>0.6</v>
      </c>
      <c r="I9" s="61"/>
      <c r="J9" s="61"/>
      <c r="K9" s="59">
        <v>2018</v>
      </c>
      <c r="L9" s="62"/>
      <c r="M9" s="63"/>
      <c r="N9" s="64"/>
      <c r="O9" s="63"/>
      <c r="P9" s="65"/>
      <c r="Q9" s="66"/>
      <c r="R9" s="66"/>
      <c r="S9" s="66"/>
      <c r="T9" s="63"/>
      <c r="U9" s="63"/>
      <c r="V9" s="63"/>
      <c r="W9" s="63"/>
      <c r="X9" s="63"/>
      <c r="Y9" s="63"/>
      <c r="Z9" s="63"/>
    </row>
    <row r="10" spans="1:26" x14ac:dyDescent="0.25">
      <c r="A10" s="59">
        <v>6</v>
      </c>
      <c r="B10" s="59" t="s">
        <v>242</v>
      </c>
      <c r="C10" s="60">
        <v>0.63700000000000001</v>
      </c>
      <c r="D10" s="70">
        <v>0.63700000000000001</v>
      </c>
      <c r="E10" s="70"/>
      <c r="F10" s="70"/>
      <c r="G10" s="70"/>
      <c r="H10" s="60">
        <v>0.63700000000000001</v>
      </c>
      <c r="I10" s="61"/>
      <c r="J10" s="61"/>
      <c r="K10" s="59"/>
      <c r="L10" s="62"/>
      <c r="M10" s="63"/>
      <c r="N10" s="64"/>
      <c r="O10" s="63"/>
      <c r="P10" s="65"/>
      <c r="Q10" s="66"/>
      <c r="R10" s="66"/>
      <c r="S10" s="66"/>
      <c r="T10" s="63"/>
      <c r="U10" s="63"/>
      <c r="V10" s="63"/>
      <c r="W10" s="63"/>
      <c r="X10" s="63"/>
      <c r="Y10" s="63"/>
      <c r="Z10" s="63"/>
    </row>
    <row r="11" spans="1:26" ht="25.5" x14ac:dyDescent="0.25">
      <c r="A11" s="59">
        <v>7</v>
      </c>
      <c r="B11" s="59" t="s">
        <v>243</v>
      </c>
      <c r="C11" s="60">
        <v>0.71499999999999997</v>
      </c>
      <c r="D11" s="70">
        <v>0.71499999999999997</v>
      </c>
      <c r="E11" s="70"/>
      <c r="F11" s="70"/>
      <c r="G11" s="70"/>
      <c r="H11" s="60">
        <v>0.71499999999999997</v>
      </c>
      <c r="I11" s="61"/>
      <c r="J11" s="61"/>
      <c r="K11" s="59"/>
      <c r="L11" s="62"/>
      <c r="M11" s="63"/>
      <c r="N11" s="64"/>
      <c r="O11" s="63"/>
      <c r="P11" s="65"/>
      <c r="Q11" s="66"/>
      <c r="R11" s="66"/>
      <c r="S11" s="66"/>
      <c r="T11" s="63"/>
      <c r="U11" s="63"/>
      <c r="V11" s="63"/>
      <c r="W11" s="63"/>
      <c r="X11" s="63"/>
      <c r="Y11" s="63"/>
      <c r="Z11" s="63"/>
    </row>
    <row r="12" spans="1:26" x14ac:dyDescent="0.25">
      <c r="A12" s="59">
        <v>8</v>
      </c>
      <c r="B12" s="59" t="s">
        <v>244</v>
      </c>
      <c r="C12" s="60">
        <v>0.443</v>
      </c>
      <c r="D12" s="70">
        <v>0.443</v>
      </c>
      <c r="E12" s="70"/>
      <c r="F12" s="70"/>
      <c r="G12" s="70"/>
      <c r="H12" s="60">
        <v>0.443</v>
      </c>
      <c r="I12" s="61"/>
      <c r="J12" s="61"/>
      <c r="K12" s="59"/>
      <c r="L12" s="62"/>
      <c r="M12" s="63"/>
      <c r="N12" s="64"/>
      <c r="O12" s="63"/>
      <c r="P12" s="65"/>
      <c r="Q12" s="66"/>
      <c r="R12" s="66"/>
      <c r="S12" s="66"/>
      <c r="T12" s="63"/>
      <c r="U12" s="63"/>
      <c r="V12" s="63"/>
      <c r="W12" s="63"/>
      <c r="X12" s="63"/>
      <c r="Y12" s="63"/>
      <c r="Z12" s="63"/>
    </row>
    <row r="13" spans="1:26" x14ac:dyDescent="0.25">
      <c r="A13" s="59">
        <v>9</v>
      </c>
      <c r="B13" s="59" t="s">
        <v>245</v>
      </c>
      <c r="C13" s="60">
        <v>1.1299999999999999</v>
      </c>
      <c r="D13" s="70">
        <v>1.1299999999999999</v>
      </c>
      <c r="E13" s="70"/>
      <c r="F13" s="70"/>
      <c r="G13" s="70"/>
      <c r="H13" s="60">
        <v>1.1299999999999999</v>
      </c>
      <c r="I13" s="61"/>
      <c r="J13" s="61"/>
      <c r="K13" s="59"/>
      <c r="L13" s="62"/>
      <c r="M13" s="63"/>
      <c r="N13" s="64"/>
      <c r="O13" s="63"/>
      <c r="P13" s="65"/>
      <c r="Q13" s="66"/>
      <c r="R13" s="66"/>
      <c r="S13" s="66"/>
      <c r="T13" s="63"/>
      <c r="U13" s="63"/>
      <c r="V13" s="63"/>
      <c r="W13" s="63"/>
      <c r="X13" s="63"/>
      <c r="Y13" s="63"/>
      <c r="Z13" s="63"/>
    </row>
    <row r="14" spans="1:26" ht="25.5" x14ac:dyDescent="0.25">
      <c r="A14" s="59">
        <v>10</v>
      </c>
      <c r="B14" s="59" t="s">
        <v>246</v>
      </c>
      <c r="C14" s="60">
        <v>0.6</v>
      </c>
      <c r="D14" s="70">
        <v>0.6</v>
      </c>
      <c r="E14" s="70"/>
      <c r="F14" s="70"/>
      <c r="G14" s="70"/>
      <c r="H14" s="60">
        <v>0.6</v>
      </c>
      <c r="I14" s="61"/>
      <c r="J14" s="61"/>
      <c r="K14" s="59"/>
      <c r="L14" s="71"/>
      <c r="M14" s="63"/>
      <c r="N14" s="64"/>
      <c r="O14" s="63"/>
      <c r="P14" s="65"/>
      <c r="Q14" s="66"/>
      <c r="R14" s="66"/>
      <c r="S14" s="66"/>
      <c r="T14" s="63"/>
      <c r="U14" s="63"/>
      <c r="V14" s="63"/>
      <c r="W14" s="63"/>
      <c r="X14" s="63"/>
      <c r="Y14" s="63"/>
    </row>
    <row r="15" spans="1:26" ht="25.5" x14ac:dyDescent="0.25">
      <c r="A15" s="59">
        <v>11</v>
      </c>
      <c r="B15" s="59" t="s">
        <v>247</v>
      </c>
      <c r="C15" s="60">
        <v>0.47599999999999998</v>
      </c>
      <c r="D15" s="70">
        <v>0.47599999999999998</v>
      </c>
      <c r="E15" s="70"/>
      <c r="F15" s="70"/>
      <c r="G15" s="70"/>
      <c r="H15" s="60">
        <v>0.47599999999999998</v>
      </c>
      <c r="I15" s="61"/>
      <c r="J15" s="61"/>
      <c r="K15" s="59"/>
      <c r="L15" s="62"/>
      <c r="M15" s="63"/>
      <c r="N15" s="64"/>
      <c r="O15" s="63"/>
      <c r="P15" s="65"/>
      <c r="Q15" s="66"/>
      <c r="R15" s="66"/>
      <c r="S15" s="66"/>
      <c r="T15" s="63"/>
      <c r="U15" s="63"/>
      <c r="V15" s="63"/>
      <c r="W15" s="63"/>
      <c r="X15" s="63"/>
      <c r="Y15" s="63"/>
    </row>
    <row r="16" spans="1:26" x14ac:dyDescent="0.25">
      <c r="A16" s="59">
        <v>12</v>
      </c>
      <c r="B16" s="59" t="s">
        <v>248</v>
      </c>
      <c r="C16" s="60">
        <v>0.56000000000000005</v>
      </c>
      <c r="D16" s="70">
        <v>0.55700000000000005</v>
      </c>
      <c r="E16" s="70"/>
      <c r="F16" s="70"/>
      <c r="G16" s="70"/>
      <c r="H16" s="60">
        <v>0.55700000000000005</v>
      </c>
      <c r="I16" s="61"/>
      <c r="J16" s="61"/>
      <c r="K16" s="59"/>
      <c r="L16" s="62"/>
      <c r="M16" s="63"/>
      <c r="N16" s="64"/>
      <c r="O16" s="63"/>
      <c r="P16" s="65"/>
      <c r="Q16" s="66"/>
      <c r="R16" s="66"/>
      <c r="S16" s="66"/>
      <c r="T16" s="63"/>
      <c r="U16" s="63"/>
      <c r="V16" s="63"/>
      <c r="W16" s="63"/>
      <c r="X16" s="63"/>
      <c r="Y16" s="63"/>
    </row>
    <row r="17" spans="1:25" x14ac:dyDescent="0.25">
      <c r="A17" s="59">
        <v>13</v>
      </c>
      <c r="B17" s="59" t="s">
        <v>249</v>
      </c>
      <c r="C17" s="60">
        <v>0.7</v>
      </c>
      <c r="D17" s="70">
        <v>0.70399999999999996</v>
      </c>
      <c r="E17" s="70"/>
      <c r="F17" s="70"/>
      <c r="G17" s="70"/>
      <c r="H17" s="60">
        <v>0.70399999999999996</v>
      </c>
      <c r="I17" s="61"/>
      <c r="J17" s="61"/>
      <c r="K17" s="59"/>
      <c r="L17" s="62"/>
      <c r="M17" s="63"/>
      <c r="N17" s="64"/>
      <c r="O17" s="63"/>
      <c r="P17" s="65"/>
      <c r="Q17" s="66"/>
      <c r="R17" s="66"/>
      <c r="S17" s="66"/>
      <c r="T17" s="63"/>
      <c r="U17" s="63"/>
      <c r="V17" s="63"/>
      <c r="W17" s="63"/>
      <c r="X17" s="63"/>
      <c r="Y17" s="63"/>
    </row>
    <row r="18" spans="1:25" x14ac:dyDescent="0.25">
      <c r="A18" s="59">
        <v>14</v>
      </c>
      <c r="B18" s="59" t="s">
        <v>250</v>
      </c>
      <c r="C18" s="60">
        <v>0.83</v>
      </c>
      <c r="D18" s="70">
        <v>0.83</v>
      </c>
      <c r="E18" s="70"/>
      <c r="F18" s="70"/>
      <c r="G18" s="70"/>
      <c r="H18" s="60">
        <v>0.83</v>
      </c>
      <c r="I18" s="61"/>
      <c r="J18" s="61"/>
      <c r="K18" s="59"/>
      <c r="L18" s="62"/>
      <c r="M18" s="63"/>
      <c r="N18" s="64"/>
      <c r="O18" s="63"/>
      <c r="P18" s="65"/>
      <c r="Q18" s="66"/>
      <c r="R18" s="66"/>
      <c r="S18" s="66"/>
      <c r="T18" s="63"/>
      <c r="U18" s="63"/>
      <c r="V18" s="63"/>
      <c r="W18" s="63"/>
      <c r="X18" s="63"/>
      <c r="Y18" s="63"/>
    </row>
    <row r="19" spans="1:25" ht="25.5" x14ac:dyDescent="0.25">
      <c r="A19" s="59">
        <v>15</v>
      </c>
      <c r="B19" s="59" t="s">
        <v>251</v>
      </c>
      <c r="C19" s="60">
        <v>1.2</v>
      </c>
      <c r="D19" s="70">
        <v>0.7</v>
      </c>
      <c r="E19" s="70"/>
      <c r="F19" s="70"/>
      <c r="G19" s="70"/>
      <c r="H19" s="60">
        <v>0.7</v>
      </c>
      <c r="I19" s="61"/>
      <c r="J19" s="61"/>
      <c r="K19" s="59">
        <v>2018</v>
      </c>
      <c r="L19" s="62"/>
      <c r="M19" s="63"/>
      <c r="N19" s="64"/>
      <c r="O19" s="63"/>
      <c r="P19" s="65"/>
      <c r="Q19" s="66"/>
      <c r="R19" s="66"/>
      <c r="S19" s="66"/>
      <c r="T19" s="63"/>
      <c r="U19" s="63"/>
      <c r="V19" s="63"/>
      <c r="W19" s="63"/>
      <c r="X19" s="63"/>
      <c r="Y19" s="63"/>
    </row>
    <row r="20" spans="1:25" x14ac:dyDescent="0.25">
      <c r="A20" s="59">
        <v>16</v>
      </c>
      <c r="B20" s="59" t="s">
        <v>252</v>
      </c>
      <c r="C20" s="60">
        <v>0.36</v>
      </c>
      <c r="D20" s="70">
        <v>0.36</v>
      </c>
      <c r="E20" s="70"/>
      <c r="F20" s="70"/>
      <c r="G20" s="70"/>
      <c r="H20" s="60">
        <v>0.36</v>
      </c>
      <c r="I20" s="61"/>
      <c r="J20" s="61"/>
      <c r="K20" s="59"/>
      <c r="L20" s="62"/>
      <c r="M20" s="63"/>
      <c r="N20" s="64"/>
      <c r="O20" s="63"/>
      <c r="P20" s="65"/>
      <c r="Q20" s="66"/>
      <c r="R20" s="66"/>
      <c r="S20" s="66"/>
      <c r="T20" s="63"/>
      <c r="U20" s="63"/>
      <c r="V20" s="63"/>
      <c r="W20" s="63"/>
      <c r="X20" s="63"/>
      <c r="Y20" s="63"/>
    </row>
    <row r="21" spans="1:25" x14ac:dyDescent="0.25">
      <c r="A21" s="59">
        <v>17</v>
      </c>
      <c r="B21" s="59" t="s">
        <v>253</v>
      </c>
      <c r="C21" s="60">
        <v>0.5</v>
      </c>
      <c r="D21" s="70">
        <v>0.28299999999999997</v>
      </c>
      <c r="E21" s="70"/>
      <c r="F21" s="70"/>
      <c r="G21" s="70"/>
      <c r="H21" s="60">
        <v>0.28299999999999997</v>
      </c>
      <c r="I21" s="61"/>
      <c r="J21" s="61"/>
      <c r="K21" s="59"/>
      <c r="L21" s="62"/>
      <c r="M21" s="63"/>
      <c r="N21" s="64"/>
      <c r="O21" s="63"/>
      <c r="P21" s="65"/>
      <c r="Q21" s="66"/>
      <c r="R21" s="66"/>
      <c r="S21" s="66"/>
      <c r="T21" s="63"/>
      <c r="U21" s="63"/>
      <c r="V21" s="63"/>
      <c r="W21" s="63"/>
      <c r="X21" s="63"/>
      <c r="Y21" s="63"/>
    </row>
    <row r="22" spans="1:25" x14ac:dyDescent="0.25">
      <c r="A22" s="59">
        <v>18</v>
      </c>
      <c r="B22" s="59" t="s">
        <v>254</v>
      </c>
      <c r="C22" s="60">
        <v>0.27300000000000002</v>
      </c>
      <c r="D22" s="70">
        <v>0.27300000000000002</v>
      </c>
      <c r="E22" s="70"/>
      <c r="F22" s="70"/>
      <c r="G22" s="70"/>
      <c r="H22" s="60">
        <v>0.27300000000000002</v>
      </c>
      <c r="I22" s="61"/>
      <c r="J22" s="61"/>
      <c r="K22" s="59"/>
      <c r="L22" s="62"/>
      <c r="M22" s="63"/>
      <c r="N22" s="64"/>
      <c r="O22" s="63"/>
      <c r="P22" s="65"/>
      <c r="Q22" s="66"/>
      <c r="R22" s="66"/>
      <c r="S22" s="66"/>
      <c r="T22" s="63"/>
      <c r="U22" s="63"/>
      <c r="V22" s="63"/>
      <c r="W22" s="63"/>
      <c r="X22" s="63"/>
      <c r="Y22" s="63"/>
    </row>
    <row r="23" spans="1:25" x14ac:dyDescent="0.25">
      <c r="A23" s="59">
        <v>19</v>
      </c>
      <c r="B23" s="59" t="s">
        <v>255</v>
      </c>
      <c r="C23" s="60">
        <v>0.19</v>
      </c>
      <c r="D23" s="70">
        <v>0.19</v>
      </c>
      <c r="E23" s="70"/>
      <c r="F23" s="70"/>
      <c r="G23" s="70"/>
      <c r="H23" s="60">
        <v>0.19</v>
      </c>
      <c r="I23" s="61"/>
      <c r="J23" s="61"/>
      <c r="K23" s="59"/>
      <c r="L23" s="62"/>
      <c r="M23" s="63"/>
      <c r="N23" s="64"/>
      <c r="O23" s="63"/>
      <c r="P23" s="65"/>
      <c r="Q23" s="66"/>
      <c r="R23" s="66"/>
      <c r="S23" s="66"/>
      <c r="T23" s="63"/>
      <c r="U23" s="63"/>
      <c r="V23" s="63"/>
      <c r="W23" s="63"/>
      <c r="X23" s="63"/>
      <c r="Y23" s="63"/>
    </row>
    <row r="24" spans="1:25" x14ac:dyDescent="0.25">
      <c r="A24" s="59">
        <v>20</v>
      </c>
      <c r="B24" s="59" t="s">
        <v>256</v>
      </c>
      <c r="C24" s="60">
        <v>0.38</v>
      </c>
      <c r="D24" s="70">
        <v>0.378</v>
      </c>
      <c r="E24" s="70"/>
      <c r="F24" s="70"/>
      <c r="G24" s="70"/>
      <c r="H24" s="60">
        <v>0.378</v>
      </c>
      <c r="I24" s="61"/>
      <c r="J24" s="61"/>
      <c r="K24" s="59"/>
      <c r="L24" s="62"/>
      <c r="M24" s="63"/>
      <c r="N24" s="64"/>
      <c r="O24" s="63"/>
      <c r="P24" s="65"/>
      <c r="Q24" s="66"/>
      <c r="R24" s="66"/>
      <c r="S24" s="66"/>
      <c r="T24" s="63"/>
      <c r="U24" s="63"/>
      <c r="V24" s="63"/>
      <c r="W24" s="63"/>
      <c r="X24" s="63"/>
      <c r="Y24" s="63"/>
    </row>
    <row r="25" spans="1:25" x14ac:dyDescent="0.25">
      <c r="A25" s="59">
        <v>21</v>
      </c>
      <c r="B25" s="59" t="s">
        <v>257</v>
      </c>
      <c r="C25" s="60">
        <v>0.3</v>
      </c>
      <c r="D25" s="70"/>
      <c r="E25" s="70"/>
      <c r="F25" s="70"/>
      <c r="G25" s="70"/>
      <c r="H25" s="60">
        <v>0</v>
      </c>
      <c r="I25" s="61"/>
      <c r="J25" s="61"/>
      <c r="K25" s="59"/>
      <c r="L25" s="62"/>
      <c r="M25" s="63"/>
      <c r="N25" s="64"/>
      <c r="O25" s="63"/>
      <c r="P25" s="65"/>
      <c r="Q25" s="66"/>
      <c r="R25" s="66"/>
      <c r="S25" s="66"/>
      <c r="T25" s="63"/>
      <c r="U25" s="63"/>
      <c r="V25" s="63"/>
      <c r="W25" s="63"/>
      <c r="X25" s="63"/>
      <c r="Y25" s="63"/>
    </row>
    <row r="26" spans="1:25" ht="25.5" x14ac:dyDescent="0.25">
      <c r="A26" s="59">
        <v>22</v>
      </c>
      <c r="B26" s="59" t="s">
        <v>258</v>
      </c>
      <c r="C26" s="60">
        <v>1</v>
      </c>
      <c r="D26" s="70">
        <v>1</v>
      </c>
      <c r="E26" s="70"/>
      <c r="F26" s="70"/>
      <c r="G26" s="70"/>
      <c r="H26" s="60">
        <v>1</v>
      </c>
      <c r="I26" s="61"/>
      <c r="J26" s="61"/>
      <c r="K26" s="59" t="s">
        <v>259</v>
      </c>
      <c r="L26" s="62"/>
      <c r="M26" s="63"/>
      <c r="N26" s="64"/>
      <c r="O26" s="63"/>
      <c r="P26" s="65"/>
      <c r="Q26" s="66"/>
      <c r="R26" s="66"/>
      <c r="S26" s="66"/>
      <c r="T26" s="63"/>
      <c r="U26" s="63"/>
      <c r="V26" s="63"/>
      <c r="W26" s="63"/>
      <c r="X26" s="63"/>
      <c r="Y26" s="63"/>
    </row>
    <row r="27" spans="1:25" x14ac:dyDescent="0.25">
      <c r="A27" s="59">
        <v>23</v>
      </c>
      <c r="B27" s="59" t="s">
        <v>260</v>
      </c>
      <c r="C27" s="60">
        <v>0.4</v>
      </c>
      <c r="D27" s="70">
        <v>0.4</v>
      </c>
      <c r="E27" s="70"/>
      <c r="F27" s="70"/>
      <c r="G27" s="70"/>
      <c r="H27" s="60">
        <v>0.4</v>
      </c>
      <c r="I27" s="61"/>
      <c r="J27" s="61"/>
      <c r="K27" s="59"/>
      <c r="L27" s="62"/>
      <c r="M27" s="63"/>
      <c r="N27" s="64"/>
      <c r="O27" s="63"/>
      <c r="P27" s="65"/>
      <c r="Q27" s="66"/>
      <c r="R27" s="66"/>
      <c r="S27" s="66"/>
      <c r="T27" s="63"/>
      <c r="U27" s="63"/>
      <c r="V27" s="63"/>
      <c r="W27" s="63"/>
      <c r="X27" s="63"/>
      <c r="Y27" s="63"/>
    </row>
    <row r="28" spans="1:25" x14ac:dyDescent="0.25">
      <c r="A28" s="59">
        <v>24</v>
      </c>
      <c r="B28" s="59" t="s">
        <v>261</v>
      </c>
      <c r="C28" s="60">
        <v>0.56999999999999995</v>
      </c>
      <c r="D28" s="70">
        <v>0.56999999999999995</v>
      </c>
      <c r="E28" s="70"/>
      <c r="F28" s="70"/>
      <c r="G28" s="70"/>
      <c r="H28" s="60">
        <v>0.56999999999999995</v>
      </c>
      <c r="I28" s="61"/>
      <c r="J28" s="61"/>
      <c r="K28" s="59"/>
      <c r="L28" s="62"/>
      <c r="M28" s="63"/>
      <c r="N28" s="64"/>
      <c r="O28" s="63"/>
      <c r="P28" s="65"/>
      <c r="Q28" s="66"/>
      <c r="R28" s="66"/>
      <c r="S28" s="66"/>
      <c r="T28" s="63"/>
      <c r="U28" s="63"/>
      <c r="V28" s="63"/>
      <c r="W28" s="63"/>
      <c r="X28" s="63"/>
      <c r="Y28" s="63"/>
    </row>
    <row r="29" spans="1:25" x14ac:dyDescent="0.25">
      <c r="A29" s="59">
        <v>25</v>
      </c>
      <c r="B29" s="59" t="s">
        <v>262</v>
      </c>
      <c r="C29" s="60">
        <v>0.45800000000000002</v>
      </c>
      <c r="D29" s="70">
        <v>0.45600000000000002</v>
      </c>
      <c r="E29" s="70"/>
      <c r="F29" s="70"/>
      <c r="G29" s="70"/>
      <c r="H29" s="60">
        <v>0.45600000000000002</v>
      </c>
      <c r="I29" s="61"/>
      <c r="J29" s="61"/>
      <c r="K29" s="59"/>
      <c r="L29" s="62"/>
      <c r="M29" s="63"/>
      <c r="N29" s="64"/>
      <c r="O29" s="63"/>
      <c r="P29" s="65"/>
      <c r="Q29" s="66"/>
      <c r="R29" s="66"/>
      <c r="S29" s="66"/>
      <c r="T29" s="63"/>
      <c r="U29" s="63"/>
      <c r="V29" s="63"/>
      <c r="W29" s="63"/>
      <c r="X29" s="63"/>
      <c r="Y29" s="63"/>
    </row>
    <row r="30" spans="1:25" x14ac:dyDescent="0.25">
      <c r="A30" s="59">
        <v>26</v>
      </c>
      <c r="B30" s="59" t="s">
        <v>263</v>
      </c>
      <c r="C30" s="60">
        <v>0.22600000000000001</v>
      </c>
      <c r="D30" s="70">
        <v>0.22600000000000001</v>
      </c>
      <c r="E30" s="70"/>
      <c r="F30" s="70"/>
      <c r="G30" s="70"/>
      <c r="H30" s="60">
        <v>0.22600000000000001</v>
      </c>
      <c r="I30" s="61"/>
      <c r="J30" s="61"/>
      <c r="K30" s="59"/>
      <c r="L30" s="62"/>
      <c r="M30" s="63"/>
      <c r="N30" s="64"/>
      <c r="O30" s="63"/>
      <c r="P30" s="65"/>
      <c r="Q30" s="66"/>
      <c r="R30" s="66"/>
      <c r="S30" s="66"/>
      <c r="T30" s="63"/>
      <c r="U30" s="63"/>
      <c r="V30" s="63"/>
      <c r="W30" s="63"/>
      <c r="X30" s="63"/>
      <c r="Y30" s="63"/>
    </row>
    <row r="31" spans="1:25" x14ac:dyDescent="0.25">
      <c r="A31" s="59">
        <v>27</v>
      </c>
      <c r="B31" s="59" t="s">
        <v>264</v>
      </c>
      <c r="C31" s="60">
        <v>0.52800000000000002</v>
      </c>
      <c r="D31" s="70">
        <v>0.53</v>
      </c>
      <c r="E31" s="70"/>
      <c r="F31" s="70"/>
      <c r="G31" s="70"/>
      <c r="H31" s="60">
        <v>0.53</v>
      </c>
      <c r="I31" s="61"/>
      <c r="J31" s="61"/>
      <c r="K31" s="59"/>
      <c r="L31" s="62"/>
      <c r="M31" s="63"/>
      <c r="N31" s="64"/>
      <c r="O31" s="63"/>
      <c r="P31" s="65"/>
      <c r="Q31" s="66"/>
      <c r="R31" s="66"/>
      <c r="S31" s="66"/>
      <c r="T31" s="63"/>
      <c r="U31" s="63"/>
      <c r="V31" s="63"/>
      <c r="W31" s="63"/>
      <c r="X31" s="63"/>
      <c r="Y31" s="63"/>
    </row>
    <row r="32" spans="1:25" x14ac:dyDescent="0.25">
      <c r="A32" s="59">
        <v>28</v>
      </c>
      <c r="B32" s="59" t="s">
        <v>265</v>
      </c>
      <c r="C32" s="60">
        <v>0.3</v>
      </c>
      <c r="D32" s="70">
        <v>0.3</v>
      </c>
      <c r="E32" s="70"/>
      <c r="F32" s="70"/>
      <c r="G32" s="70"/>
      <c r="H32" s="60">
        <v>0.3</v>
      </c>
      <c r="I32" s="61"/>
      <c r="J32" s="61"/>
      <c r="K32" s="59"/>
      <c r="L32" s="62"/>
      <c r="M32" s="63"/>
      <c r="N32" s="64"/>
      <c r="O32" s="63"/>
      <c r="P32" s="65"/>
      <c r="Q32" s="66"/>
      <c r="R32" s="66"/>
      <c r="S32" s="66"/>
      <c r="T32" s="63"/>
      <c r="U32" s="63"/>
      <c r="V32" s="63"/>
      <c r="W32" s="63"/>
      <c r="X32" s="63"/>
      <c r="Y32" s="63"/>
    </row>
    <row r="33" spans="1:26" x14ac:dyDescent="0.25">
      <c r="A33" s="59">
        <v>29</v>
      </c>
      <c r="B33" s="59" t="s">
        <v>266</v>
      </c>
      <c r="C33" s="60">
        <v>0.5</v>
      </c>
      <c r="D33" s="70">
        <v>0.54400000000000004</v>
      </c>
      <c r="E33" s="70"/>
      <c r="F33" s="70"/>
      <c r="G33" s="70"/>
      <c r="H33" s="60">
        <v>0.54400000000000004</v>
      </c>
      <c r="I33" s="61"/>
      <c r="J33" s="61"/>
      <c r="K33" s="59"/>
      <c r="L33" s="62"/>
      <c r="M33" s="63"/>
      <c r="N33" s="64"/>
      <c r="O33" s="63"/>
      <c r="P33" s="65"/>
      <c r="Q33" s="66"/>
      <c r="R33" s="66"/>
      <c r="S33" s="66"/>
      <c r="T33" s="63"/>
      <c r="U33" s="63"/>
      <c r="V33" s="63"/>
      <c r="W33" s="63"/>
      <c r="X33" s="63"/>
      <c r="Y33" s="63"/>
    </row>
    <row r="34" spans="1:26" x14ac:dyDescent="0.25">
      <c r="A34" s="59">
        <v>30</v>
      </c>
      <c r="B34" s="59" t="s">
        <v>267</v>
      </c>
      <c r="C34" s="60">
        <v>0.2</v>
      </c>
      <c r="D34" s="70">
        <v>0.2</v>
      </c>
      <c r="E34" s="70"/>
      <c r="F34" s="70"/>
      <c r="G34" s="70"/>
      <c r="H34" s="60">
        <v>0.2</v>
      </c>
      <c r="I34" s="61"/>
      <c r="J34" s="61"/>
      <c r="K34" s="59"/>
      <c r="L34" s="62"/>
      <c r="M34" s="63"/>
      <c r="N34" s="64"/>
      <c r="O34" s="63"/>
      <c r="P34" s="65"/>
      <c r="Q34" s="66"/>
      <c r="R34" s="66"/>
      <c r="S34" s="66"/>
      <c r="T34" s="63"/>
      <c r="U34" s="63"/>
      <c r="V34" s="63"/>
      <c r="W34" s="63"/>
      <c r="X34" s="63"/>
      <c r="Y34" s="63"/>
    </row>
    <row r="35" spans="1:26" x14ac:dyDescent="0.25">
      <c r="A35" s="59">
        <v>31</v>
      </c>
      <c r="B35" s="59" t="s">
        <v>268</v>
      </c>
      <c r="C35" s="60">
        <v>0.41</v>
      </c>
      <c r="D35" s="70">
        <v>0.41000000000000003</v>
      </c>
      <c r="E35" s="70"/>
      <c r="F35" s="70"/>
      <c r="G35" s="70"/>
      <c r="H35" s="60">
        <v>0.41000000000000003</v>
      </c>
      <c r="I35" s="61"/>
      <c r="J35" s="61"/>
      <c r="K35" s="59"/>
      <c r="L35" s="62"/>
      <c r="M35" s="63"/>
      <c r="N35" s="64"/>
      <c r="O35" s="63"/>
      <c r="P35" s="65"/>
      <c r="Q35" s="66"/>
      <c r="R35" s="66"/>
      <c r="S35" s="66"/>
      <c r="T35" s="63"/>
      <c r="U35" s="63"/>
      <c r="V35" s="63"/>
      <c r="W35" s="63"/>
      <c r="X35" s="63"/>
      <c r="Y35" s="63"/>
    </row>
    <row r="36" spans="1:26" x14ac:dyDescent="0.25">
      <c r="A36" s="59">
        <v>32</v>
      </c>
      <c r="B36" s="59" t="s">
        <v>269</v>
      </c>
      <c r="C36" s="60">
        <v>0.5</v>
      </c>
      <c r="D36" s="70">
        <v>0.5</v>
      </c>
      <c r="E36" s="70"/>
      <c r="F36" s="70"/>
      <c r="G36" s="70"/>
      <c r="H36" s="60">
        <v>0.5</v>
      </c>
      <c r="I36" s="61"/>
      <c r="J36" s="61"/>
      <c r="K36" s="59"/>
      <c r="L36" s="62"/>
      <c r="M36" s="63"/>
      <c r="N36" s="64"/>
      <c r="O36" s="63"/>
      <c r="P36" s="65"/>
      <c r="Q36" s="66"/>
      <c r="R36" s="66"/>
      <c r="S36" s="66"/>
      <c r="T36" s="63"/>
      <c r="U36" s="63"/>
      <c r="V36" s="63"/>
      <c r="W36" s="63"/>
      <c r="X36" s="63"/>
      <c r="Y36" s="63"/>
    </row>
    <row r="37" spans="1:26" x14ac:dyDescent="0.25">
      <c r="A37" s="59">
        <v>33</v>
      </c>
      <c r="B37" s="59" t="s">
        <v>270</v>
      </c>
      <c r="C37" s="60">
        <v>0.3</v>
      </c>
      <c r="D37" s="70">
        <v>0.3</v>
      </c>
      <c r="E37" s="70"/>
      <c r="F37" s="70"/>
      <c r="G37" s="70"/>
      <c r="H37" s="60">
        <v>0.3</v>
      </c>
      <c r="I37" s="61"/>
      <c r="J37" s="61"/>
      <c r="K37" s="59"/>
      <c r="L37" s="62"/>
      <c r="M37" s="63"/>
      <c r="N37" s="64"/>
      <c r="O37" s="63"/>
      <c r="P37" s="65"/>
      <c r="Q37" s="66"/>
      <c r="R37" s="66"/>
      <c r="S37" s="66"/>
      <c r="T37" s="63"/>
      <c r="U37" s="63"/>
      <c r="V37" s="63"/>
      <c r="W37" s="63"/>
      <c r="X37" s="63"/>
      <c r="Y37" s="63"/>
    </row>
    <row r="38" spans="1:26" x14ac:dyDescent="0.25">
      <c r="A38" s="59">
        <v>34</v>
      </c>
      <c r="B38" s="59" t="s">
        <v>271</v>
      </c>
      <c r="C38" s="60">
        <v>0.255</v>
      </c>
      <c r="D38" s="70">
        <v>0.26</v>
      </c>
      <c r="E38" s="70"/>
      <c r="F38" s="70"/>
      <c r="G38" s="70"/>
      <c r="H38" s="60">
        <v>0.26</v>
      </c>
      <c r="I38" s="61"/>
      <c r="J38" s="61"/>
      <c r="K38" s="59"/>
      <c r="L38" s="62"/>
      <c r="M38" s="63"/>
      <c r="N38" s="64"/>
      <c r="O38" s="63"/>
      <c r="P38" s="65"/>
      <c r="Q38" s="66"/>
      <c r="R38" s="66"/>
      <c r="S38" s="66"/>
      <c r="T38" s="63"/>
      <c r="U38" s="63"/>
      <c r="V38" s="63"/>
      <c r="W38" s="63"/>
      <c r="X38" s="63"/>
      <c r="Y38" s="63"/>
    </row>
    <row r="39" spans="1:26" x14ac:dyDescent="0.25">
      <c r="A39" s="59">
        <v>35</v>
      </c>
      <c r="B39" s="59" t="s">
        <v>272</v>
      </c>
      <c r="C39" s="60">
        <v>0.2</v>
      </c>
      <c r="D39" s="70">
        <v>0.2</v>
      </c>
      <c r="E39" s="70"/>
      <c r="F39" s="70"/>
      <c r="G39" s="70"/>
      <c r="H39" s="60">
        <v>0.2</v>
      </c>
      <c r="I39" s="61"/>
      <c r="J39" s="61"/>
      <c r="K39" s="59"/>
      <c r="L39" s="62"/>
      <c r="M39" s="63"/>
      <c r="N39" s="64"/>
      <c r="O39" s="63"/>
      <c r="P39" s="65"/>
      <c r="Q39" s="66"/>
      <c r="R39" s="66"/>
      <c r="S39" s="66"/>
      <c r="T39" s="63"/>
      <c r="U39" s="63"/>
      <c r="V39" s="63"/>
      <c r="W39" s="63"/>
      <c r="X39" s="63"/>
      <c r="Y39" s="63"/>
    </row>
    <row r="40" spans="1:26" x14ac:dyDescent="0.25">
      <c r="A40" s="59">
        <v>36</v>
      </c>
      <c r="B40" s="59" t="s">
        <v>273</v>
      </c>
      <c r="C40" s="60">
        <v>0.3</v>
      </c>
      <c r="D40" s="70">
        <v>0.3</v>
      </c>
      <c r="E40" s="70"/>
      <c r="F40" s="70"/>
      <c r="G40" s="70"/>
      <c r="H40" s="60">
        <v>0.3</v>
      </c>
      <c r="I40" s="61"/>
      <c r="J40" s="61"/>
      <c r="K40" s="59"/>
      <c r="L40" s="62"/>
      <c r="M40" s="63"/>
      <c r="N40" s="64"/>
      <c r="O40" s="63"/>
      <c r="P40" s="65"/>
      <c r="Q40" s="66"/>
      <c r="R40" s="66"/>
      <c r="S40" s="66"/>
      <c r="T40" s="63"/>
      <c r="U40" s="63"/>
      <c r="V40" s="63"/>
      <c r="W40" s="63"/>
      <c r="X40" s="63"/>
      <c r="Y40" s="63"/>
    </row>
    <row r="41" spans="1:26" x14ac:dyDescent="0.25">
      <c r="A41" s="59">
        <v>37</v>
      </c>
      <c r="B41" s="59" t="s">
        <v>274</v>
      </c>
      <c r="C41" s="60">
        <v>0.33500000000000002</v>
      </c>
      <c r="D41" s="70">
        <v>0.34</v>
      </c>
      <c r="E41" s="70"/>
      <c r="F41" s="70"/>
      <c r="G41" s="70"/>
      <c r="H41" s="60">
        <v>0.34</v>
      </c>
      <c r="I41" s="61"/>
      <c r="J41" s="61"/>
      <c r="K41" s="59"/>
      <c r="L41" s="62"/>
      <c r="M41" s="63"/>
      <c r="N41" s="64"/>
      <c r="O41" s="63"/>
      <c r="P41" s="65"/>
      <c r="Q41" s="66"/>
      <c r="R41" s="66"/>
      <c r="S41" s="66"/>
      <c r="T41" s="63"/>
      <c r="U41" s="63"/>
      <c r="V41" s="63"/>
      <c r="W41" s="63"/>
      <c r="X41" s="63"/>
      <c r="Y41" s="63"/>
    </row>
    <row r="42" spans="1:26" x14ac:dyDescent="0.25">
      <c r="A42" s="59">
        <v>38</v>
      </c>
      <c r="B42" s="59" t="s">
        <v>275</v>
      </c>
      <c r="C42" s="60">
        <v>0.28999999999999998</v>
      </c>
      <c r="D42" s="70">
        <v>0.28999999999999998</v>
      </c>
      <c r="E42" s="70"/>
      <c r="F42" s="70"/>
      <c r="G42" s="70"/>
      <c r="H42" s="60">
        <v>0.28999999999999998</v>
      </c>
      <c r="I42" s="61"/>
      <c r="J42" s="61"/>
      <c r="K42" s="59"/>
      <c r="L42" s="62"/>
      <c r="M42" s="63"/>
      <c r="N42" s="64"/>
      <c r="O42" s="63"/>
      <c r="P42" s="65"/>
      <c r="Q42" s="66"/>
      <c r="R42" s="66"/>
      <c r="S42" s="66"/>
      <c r="T42" s="63"/>
      <c r="U42" s="63"/>
      <c r="V42" s="63"/>
      <c r="W42" s="63"/>
      <c r="X42" s="63"/>
      <c r="Y42" s="63"/>
    </row>
    <row r="43" spans="1:26" x14ac:dyDescent="0.25">
      <c r="A43" s="59">
        <v>39</v>
      </c>
      <c r="B43" s="59" t="s">
        <v>276</v>
      </c>
      <c r="C43" s="60">
        <v>0.5</v>
      </c>
      <c r="D43" s="70">
        <v>0.5</v>
      </c>
      <c r="E43" s="70"/>
      <c r="F43" s="70"/>
      <c r="G43" s="70"/>
      <c r="H43" s="60">
        <v>0.5</v>
      </c>
      <c r="I43" s="61"/>
      <c r="J43" s="61"/>
      <c r="K43" s="59"/>
      <c r="L43" s="62"/>
      <c r="M43" s="63"/>
      <c r="N43" s="64"/>
      <c r="O43" s="63"/>
      <c r="P43" s="65"/>
      <c r="Q43" s="66"/>
      <c r="R43" s="66"/>
      <c r="S43" s="66"/>
      <c r="T43" s="63"/>
      <c r="U43" s="63"/>
      <c r="V43" s="63"/>
      <c r="W43" s="63"/>
      <c r="X43" s="63"/>
      <c r="Y43" s="63"/>
    </row>
    <row r="44" spans="1:26" x14ac:dyDescent="0.25">
      <c r="A44" s="59">
        <v>40</v>
      </c>
      <c r="B44" s="59" t="s">
        <v>277</v>
      </c>
      <c r="C44" s="60">
        <v>0.3</v>
      </c>
      <c r="D44" s="70">
        <v>0.3</v>
      </c>
      <c r="E44" s="70"/>
      <c r="F44" s="70"/>
      <c r="G44" s="70"/>
      <c r="H44" s="60">
        <v>0.3</v>
      </c>
      <c r="I44" s="61"/>
      <c r="J44" s="61"/>
      <c r="K44" s="59"/>
      <c r="L44" s="62"/>
      <c r="M44" s="63"/>
      <c r="N44" s="64"/>
      <c r="O44" s="63"/>
      <c r="P44" s="65"/>
      <c r="Q44" s="66"/>
      <c r="R44" s="66"/>
      <c r="S44" s="66"/>
      <c r="T44" s="63"/>
      <c r="U44" s="63"/>
      <c r="V44" s="63"/>
      <c r="W44" s="63"/>
      <c r="X44" s="63"/>
      <c r="Y44" s="63"/>
    </row>
    <row r="45" spans="1:26" ht="25.5" x14ac:dyDescent="0.25">
      <c r="A45" s="59">
        <v>41</v>
      </c>
      <c r="B45" s="59" t="s">
        <v>278</v>
      </c>
      <c r="C45" s="60">
        <v>0.3</v>
      </c>
      <c r="D45" s="70"/>
      <c r="E45" s="70"/>
      <c r="F45" s="70"/>
      <c r="G45" s="70"/>
      <c r="H45" s="60">
        <v>0</v>
      </c>
      <c r="I45" s="61"/>
      <c r="J45" s="61"/>
      <c r="K45" s="59"/>
      <c r="L45" s="62"/>
      <c r="M45" s="63"/>
      <c r="N45" s="64"/>
      <c r="O45" s="63"/>
      <c r="P45" s="65"/>
      <c r="Q45" s="66"/>
      <c r="R45" s="66"/>
      <c r="S45" s="66"/>
      <c r="T45" s="63"/>
      <c r="U45" s="63"/>
      <c r="V45" s="63"/>
      <c r="W45" s="63"/>
      <c r="X45" s="63"/>
      <c r="Y45" s="63"/>
    </row>
    <row r="46" spans="1:26" x14ac:dyDescent="0.25">
      <c r="A46" s="59">
        <v>42</v>
      </c>
      <c r="B46" s="59" t="s">
        <v>279</v>
      </c>
      <c r="C46" s="60">
        <v>0.8</v>
      </c>
      <c r="D46" s="70">
        <v>0.3</v>
      </c>
      <c r="E46" s="70"/>
      <c r="F46" s="70"/>
      <c r="G46" s="70"/>
      <c r="H46" s="60">
        <v>0.3</v>
      </c>
      <c r="I46" s="61"/>
      <c r="J46" s="61"/>
      <c r="K46" s="59"/>
      <c r="L46" s="62"/>
      <c r="M46" s="63"/>
      <c r="N46" s="64"/>
      <c r="O46" s="63"/>
      <c r="P46" s="65"/>
      <c r="Q46" s="66"/>
      <c r="R46" s="66"/>
      <c r="S46" s="66"/>
      <c r="T46" s="63"/>
      <c r="U46" s="63"/>
      <c r="V46" s="63"/>
      <c r="W46" s="63"/>
      <c r="X46" s="63"/>
      <c r="Y46" s="63"/>
      <c r="Z46" s="63"/>
    </row>
    <row r="47" spans="1:26" ht="25.5" x14ac:dyDescent="0.25">
      <c r="A47" s="59">
        <v>43</v>
      </c>
      <c r="B47" s="59" t="s">
        <v>280</v>
      </c>
      <c r="C47" s="60">
        <v>0.3</v>
      </c>
      <c r="D47" s="70"/>
      <c r="E47" s="70"/>
      <c r="F47" s="70"/>
      <c r="G47" s="70"/>
      <c r="H47" s="60">
        <v>0</v>
      </c>
      <c r="I47" s="61"/>
      <c r="J47" s="61"/>
      <c r="K47" s="59"/>
      <c r="L47" s="62"/>
      <c r="M47" s="63"/>
      <c r="N47" s="64"/>
      <c r="O47" s="63"/>
      <c r="P47" s="65"/>
      <c r="Q47" s="66"/>
      <c r="R47" s="66"/>
      <c r="S47" s="66"/>
      <c r="T47" s="63"/>
      <c r="U47" s="63"/>
      <c r="V47" s="63"/>
      <c r="W47" s="63"/>
      <c r="X47" s="63"/>
      <c r="Y47" s="63"/>
      <c r="Z47" s="63"/>
    </row>
    <row r="65" spans="6:7" x14ac:dyDescent="0.25">
      <c r="F65" s="67">
        <v>27515</v>
      </c>
      <c r="G65" s="67">
        <f>200/F65</f>
        <v>7.2687624931855347E-3</v>
      </c>
    </row>
    <row r="66" spans="6:7" x14ac:dyDescent="0.25">
      <c r="F66" s="67">
        <v>27415</v>
      </c>
      <c r="G66" s="67">
        <f>F66*G65</f>
        <v>199.27312375068144</v>
      </c>
    </row>
  </sheetData>
  <mergeCells count="7">
    <mergeCell ref="K2:K3"/>
    <mergeCell ref="A2:B3"/>
    <mergeCell ref="C2:C3"/>
    <mergeCell ref="D2:G2"/>
    <mergeCell ref="H2:H3"/>
    <mergeCell ref="I2:I3"/>
    <mergeCell ref="J2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THONG KE DUONG</vt:lpstr>
      <vt:lpstr>DUONG XA</vt:lpstr>
      <vt:lpstr>chi tieu do thi</vt:lpstr>
      <vt:lpstr>Sheet1</vt:lpstr>
      <vt:lpstr>DUONG XA (2)</vt:lpstr>
      <vt:lpstr>DUONG THON</vt:lpstr>
      <vt:lpstr>TEMP NGO XOM, NOI DONG</vt:lpstr>
      <vt:lpstr>TEMP GIAO THONG-doi ngoai</vt:lpstr>
      <vt:lpstr>Sheet3</vt:lpstr>
      <vt:lpstr>NGO XOM, NOI DONG</vt:lpstr>
      <vt:lpstr>KENH MUONG THUY LOI</vt:lpstr>
      <vt:lpstr>CONG TRINH THUY LOI</vt:lpstr>
      <vt:lpstr>CAP NUOC</vt:lpstr>
      <vt:lpstr>THOAT NUOC</vt:lpstr>
      <vt:lpstr>CAP DIEN</vt:lpstr>
      <vt:lpstr>Sheet5</vt:lpstr>
      <vt:lpstr>'KENH MUONG THUY LOI'!Print_Titles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</dc:creator>
  <cp:lastModifiedBy>OS</cp:lastModifiedBy>
  <dcterms:created xsi:type="dcterms:W3CDTF">2022-10-27T02:48:45Z</dcterms:created>
  <dcterms:modified xsi:type="dcterms:W3CDTF">2023-08-28T10:06:04Z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2023-03-13T03:55:58Z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175d3eca-14d2-4089-9c4d-c16d4cae2740</vt:lpwstr>
  </property>
  <property fmtid="{D5CDD505-2E9C-101B-9397-08002B2CF9AE}" pid="7" name="MSIP_Label_defa4170-0d19-0005-0004-bc88714345d2_ActionId">
    <vt:lpwstr>cc1181b3-fa6f-492d-8cce-f222f763bda8</vt:lpwstr>
  </property>
  <property fmtid="{D5CDD505-2E9C-101B-9397-08002B2CF9AE}" pid="8" name="MSIP_Label_defa4170-0d19-0005-0004-bc88714345d2_ContentBits">
    <vt:lpwstr>0</vt:lpwstr>
  </property>
</Properties>
</file>