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Năm 2025\01.7.2025 Hành chính sự nghiệp\XDNQ quy dinh che do cong tac phi\2. Lay YK cac ĐV\HSo đăng cổng TTĐT\"/>
    </mc:Choice>
  </mc:AlternateContent>
  <xr:revisionPtr revIDLastSave="0" documentId="8_{082FDE30-9590-489F-9ABF-7BE44F6327BA}" xr6:coauthVersionLast="47" xr6:coauthVersionMax="47" xr10:uidLastSave="{00000000-0000-0000-0000-000000000000}"/>
  <bookViews>
    <workbookView xWindow="-120" yWindow="-120" windowWidth="20730" windowHeight="11160" xr2:uid="{344F05C1-F659-438E-9D4D-6879C552FAE2}"/>
  </bookViews>
  <sheets>
    <sheet name="Phụ lục" sheetId="8" r:id="rId1"/>
    <sheet name="PL2" sheetId="2" state="hidden" r:id="rId2"/>
    <sheet name="Bieu " sheetId="7" state="hidden" r:id="rId3"/>
  </sheets>
  <definedNames>
    <definedName name="_xlnm.Print_Area" localSheetId="2">'Bieu '!$A$1:$L$67</definedName>
    <definedName name="_xlnm.Print_Area" localSheetId="0">'Phụ lục'!$A$1:$J$77</definedName>
    <definedName name="_xlnm.Print_Area" localSheetId="1">'PL2'!$A$1:$E$39</definedName>
    <definedName name="_xlnm.Print_Titles" localSheetId="2">'Bieu '!$5:$7</definedName>
    <definedName name="_xlnm.Print_Titles" localSheetId="0">'Phụ lục'!$5:$5</definedName>
    <definedName name="_xlnm.Print_Titles" localSheetId="1">'PL2'!$5:$5</definedName>
    <definedName name="tvpllink_xiswgivqeg_1" localSheetId="0">'Phụ lục'!$F$73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8" l="1"/>
  <c r="H42" i="8"/>
  <c r="H50" i="8"/>
  <c r="H49" i="8"/>
  <c r="H71" i="8"/>
  <c r="H70" i="8"/>
  <c r="H69" i="8"/>
  <c r="H67" i="8"/>
  <c r="H66" i="8"/>
  <c r="H65" i="8"/>
  <c r="I47" i="8"/>
  <c r="I46" i="8"/>
  <c r="E45" i="8"/>
  <c r="E44" i="8"/>
  <c r="H39" i="8"/>
  <c r="H37" i="8"/>
  <c r="H35" i="8"/>
  <c r="I32" i="8"/>
  <c r="I31" i="8"/>
  <c r="E30" i="8"/>
  <c r="E29" i="8"/>
  <c r="H24" i="8"/>
  <c r="H20" i="8"/>
  <c r="H18" i="8"/>
  <c r="H17" i="8"/>
  <c r="H12" i="8"/>
  <c r="I11" i="8"/>
  <c r="E11" i="8"/>
  <c r="I10" i="8"/>
  <c r="H10" i="8"/>
  <c r="E10" i="8"/>
  <c r="H8" i="8"/>
  <c r="H9" i="8"/>
  <c r="H11" i="8"/>
  <c r="H40" i="8"/>
  <c r="H36" i="8"/>
  <c r="H58" i="8"/>
</calcChain>
</file>

<file path=xl/sharedStrings.xml><?xml version="1.0" encoding="utf-8"?>
<sst xmlns="http://schemas.openxmlformats.org/spreadsheetml/2006/main" count="506" uniqueCount="333">
  <si>
    <t>STT</t>
  </si>
  <si>
    <t>Nội dung</t>
  </si>
  <si>
    <t>A</t>
  </si>
  <si>
    <t>I</t>
  </si>
  <si>
    <t>a</t>
  </si>
  <si>
    <t>b</t>
  </si>
  <si>
    <t>-</t>
  </si>
  <si>
    <t>c</t>
  </si>
  <si>
    <t>+</t>
  </si>
  <si>
    <t>Ghi chú</t>
  </si>
  <si>
    <t>II</t>
  </si>
  <si>
    <t>Điều chỉnh về ngân sách tỉnh</t>
  </si>
  <si>
    <t>Điều chỉnh về ngân sách cấp xã</t>
  </si>
  <si>
    <t>Nhiệm vụ chi của ngân sách cấp huyện quy định tại Nghị quyết 57/2021/NQ-HĐND ngày 09/12/2021 của HĐND tỉnh</t>
  </si>
  <si>
    <t>Chi đầu tư phát triển của ngân sách cấp huyện</t>
  </si>
  <si>
    <t>Chi đầu tư xây dựng các công trình kết cấu hạ tầng kinh tế - xã hội không có khả năng thu hồi vốn trực tiếp hoặc không xã hội hóa được, đã phân cấp cho cấp huyện quản lý, cụ thể</t>
  </si>
  <si>
    <t>Các công trình giao thông, thủy lợi, lưới điện, điện chiếu sáng, cấp thoát nước, vệ sinh môi trường</t>
  </si>
  <si>
    <t>Các công trình giáo dục (trung tâm giáo dục cộng đồng, trung tâm Giáo dục nghề nghiệp - Giáo dục thường xuyên, trường trung học cơ sở, trường tiểu học, trường mầm non); công trình văn hóa, xã hội, phúc lợi công cộng, khoa học công nghệ, công nghệ thông tin</t>
  </si>
  <si>
    <t>Các công trình hạ tầng đô thị; hạ tầng nông thôn</t>
  </si>
  <si>
    <t>Trụ sở các cơ quan quản lý nhà nước, đơn vị sự nghiệp</t>
  </si>
  <si>
    <t>Các công trình khác do cấp huyện quản lý</t>
  </si>
  <si>
    <t>Chi hỗ trợ đầu tư khác theo quy định của pháp luật, như chi hỗ trợ theo hình thức Nhà nước và nhân dân cùng làm các công trình: Thủy lợi nhỏ, giao thông nông thôn, đường hẻm đô thị, vỉa hè đô thị, nhà rông văn hóa, cầu treo</t>
  </si>
  <si>
    <t>Các khoản chi đầu tư khác theo quy định của pháp luật</t>
  </si>
  <si>
    <t>Chi thường xuyên của ngân sách cấp huyện</t>
  </si>
  <si>
    <t>đ</t>
  </si>
  <si>
    <t>e</t>
  </si>
  <si>
    <t>g</t>
  </si>
  <si>
    <t>h</t>
  </si>
  <si>
    <t>i</t>
  </si>
  <si>
    <t>k</t>
  </si>
  <si>
    <t>l</t>
  </si>
  <si>
    <t>m</t>
  </si>
  <si>
    <t>n</t>
  </si>
  <si>
    <t>o</t>
  </si>
  <si>
    <t>p</t>
  </si>
  <si>
    <t>Chi quốc phòng (bao gồm chi thường xuyên cho các nhiệm vụ lực lượng dân quân tự vệ, quân dự bị động viên, diễn tập, đảm bảo thường xuyên quốc phòng, biên giới và hợp tác với các nước bạn đối với các huyện có biên giới).</t>
  </si>
  <si>
    <t>Chi an ninh và trật tự an toàn xã hội (bao gồm chi thường xuyên cho lực lượng dân phòng, bảo vệ dân phố, đảm bảo an ninh, quốc phòng, biên giới và hợp tác với các nước bạn đối với các huyện có biên giới).</t>
  </si>
  <si>
    <t>Chi sự nghiệp giáo dục, đào tạo và dạy nghề theo phân cấp quản lý các chương trình, đề án, chính sách do Trung ương, địa phương ban hành giao cho cấp huyện thực hiện; hoạt động Trung tâm Giáo dục nghề nghiệp - Giáo dục thường xuyên, đào tạo, bồi dưỡng, bồi dưỡng trung tâm chính trị.</t>
  </si>
  <si>
    <t>Chi sự nghiệp văn hóa thông tin (Bao gồm: Chi sửa chữa nhà rông truyền thống các dân tộc thiểu số; hoạt động cồng chiêng và các hoạt động văn hóa thông tin khác).</t>
  </si>
  <si>
    <t>Chi sự nghiệp phát thanh, truyền hình</t>
  </si>
  <si>
    <t>Chi sự nghiệp thể dục thể thao.</t>
  </si>
  <si>
    <t>Chi sự nghiệp bảo vệ môi trường (trong đó bao gồm chi hỗ trợ cho công tác bảo vệ và đầu tư cho môi trường theo quy định tại khoản 1, Điều 8 Nghị định số 164/2016/NĐ-CP của Chính phủ quy định về phí bảo vệ môi trường đối với khai thác khoáng sản).</t>
  </si>
  <si>
    <t>d</t>
  </si>
  <si>
    <t>Chi hoạt động kinh tế</t>
  </si>
  <si>
    <t>Hoạt động bảo trì, quản lý sử dụng, khai thác kết cấu hạ tầng giao thông do cấp huyện quản lý</t>
  </si>
  <si>
    <t>Hoạt động bảo vệ, nuôi trồng, chăm sóc, bảo dưỡng, sửa chữa, vận hành, khai thác trong nông nghiệp, lâm nghiệp, thủy sản, thủy lợi, định canh định cư và phát triển nông thôn do huyện quản lý.</t>
  </si>
  <si>
    <t>Hoạt động quản lý sử dụng, khai thác đất đai, tài nguyên, đo đạc và bản đồ do cấp huyện quản lý.</t>
  </si>
  <si>
    <t>Hoạt động điều tra cơ bản, quy hoạch, xúc tiến đầu tư, thương mại, du lịch do cấp huyện quản lý.</t>
  </si>
  <si>
    <t>Hoạt động sự nghiệp thị chính: duy tu, bảo dưỡng hệ thống đèn chiếu sáng, vỉa hè, hệ thống cấp thoát nước, giao thông nội thị, công viên và các sự nghiệp thị chính khác.</t>
  </si>
  <si>
    <t>Các hoạt động kinh tế khác</t>
  </si>
  <si>
    <t>Chi hoạt động của các cơ quan nhà nước; cơ quan Đảng Cộng sản Việt Nam; Ủy ban Mặt trận Tổ quốc Việt Nam, Đoàn Thanh niên Cộng sản Hồ Chí Minh, Hội Liên hiệp phụ nữ Việt Nam, Hội Cựu chiến binh, Hội Nông dân Việt Nam cấp huyện (Bao gồm: kinh phí hoạt động chi bộ cơ sở, quản lý nhà nước về chăm sóc bảo vệ trẻ em, kinh phí thực hiện chính quyền điện tử, công nghệ thông tin, trang bị phần mềm ứng dụng phục vụ công tác quản lý)</t>
  </si>
  <si>
    <t>Hỗ trợ hoạt động cho các tổ chức chính trị xã hội - nghề nghiệp, tổ chức xã hội, tổ chức xã hội - nghề nghiệp cấp huyện theo quy định của pháp luật.</t>
  </si>
  <si>
    <t>Chi đảm bảo xã hội, bao gồm cả chi hỗ trợ thực hiện các chính sách xã hội theo quy định của pháp luật và do cấp huyện quản lý.</t>
  </si>
  <si>
    <t>Chi khắc phục hậu quả thiên tai, hỏa hoạn, dịch bệnh thuộc nhiệm vụ của cấp huyện quản lý.</t>
  </si>
  <si>
    <t>Chi hỗ trợ mua thẻ bảo hiểm y tế cho các đối tượng.</t>
  </si>
  <si>
    <t>Chi ứng dụng khoa học và công nghệ (không bao gồm nhiệm vụ chi nghiên cứu khoa học và công nghệ) do cấp huyện thực hiện.</t>
  </si>
  <si>
    <t>Các khoản chi khác theo quy định của pháp luật.</t>
  </si>
  <si>
    <t>Chi chuyển nguồn của ngân sách cấp huyện sang năm sau.</t>
  </si>
  <si>
    <t>Chi bổ sung cân đối ngân sách, bổ sung mục tiêu cho ngân sách cấp dưới.</t>
  </si>
  <si>
    <t>Chi hỗ trợ thực hiện một số nhiệm vụ quy định tại các điểm a, b và c khoản 9 Điều 9 của Luật Ngân sách nhà nước.</t>
  </si>
  <si>
    <t>ĐIỀU CHỈNH NHIỆM VỤ CHI NGÂN SÁCH CẤP HUYỆN VỀ NGÂN SÁCH TỈNH VÀ NGÂN SÁCH CẤP XÃ</t>
  </si>
  <si>
    <t>(Kèm theo Văn bản số         /STC-QLNS ngày     tháng 4 năm 2025 của Sở Tài chính tỉnh Kon Tum)</t>
  </si>
  <si>
    <t>PHỤ LỤC 02</t>
  </si>
  <si>
    <r>
      <t>Thuyết minh cơ sở pháp lý, cơ sở thực tiễn đề xuất (</t>
    </r>
    <r>
      <rPr>
        <b/>
        <i/>
        <sz val="11"/>
        <color theme="1"/>
        <rFont val="Times New Roman"/>
        <family val="1"/>
      </rPr>
      <t>Căn cứ đề án sắp xếp, chủ trương cấp có thẩm quyền</t>
    </r>
    <r>
      <rPr>
        <b/>
        <sz val="11"/>
        <color theme="1"/>
        <rFont val="Times New Roman"/>
        <family val="1"/>
      </rPr>
      <t>…)</t>
    </r>
  </si>
  <si>
    <t>ĐVT: Triệu đồng</t>
  </si>
  <si>
    <t>1</t>
  </si>
  <si>
    <t>1.1</t>
  </si>
  <si>
    <t>1.2</t>
  </si>
  <si>
    <t>1.3</t>
  </si>
  <si>
    <t>2</t>
  </si>
  <si>
    <t>2.1</t>
  </si>
  <si>
    <t>2.2</t>
  </si>
  <si>
    <t>2.3</t>
  </si>
  <si>
    <t>3</t>
  </si>
  <si>
    <t>4</t>
  </si>
  <si>
    <t>Trong đó:</t>
  </si>
  <si>
    <t>5</t>
  </si>
  <si>
    <t>Nội dung chi</t>
  </si>
  <si>
    <t>Chi đầu tư xây dụng cơ bản vốn trong nước</t>
  </si>
  <si>
    <t xml:space="preserve">Chi đầu tư từ nguồn thu sử dụng đất </t>
  </si>
  <si>
    <t>Dự phòng ngân sách</t>
  </si>
  <si>
    <t>Tăng thu tạo nguồn cân đối tiền lương</t>
  </si>
  <si>
    <t>Dự toán chi ngân sách huyện quản lý (I+II)</t>
  </si>
  <si>
    <t>Dự toán chi cân đối ngân sách huyện</t>
  </si>
  <si>
    <t>Chi đầu tư phát triển</t>
  </si>
  <si>
    <t>Chi sự nghiệp giáo dục - đào tạo và dạy nghề</t>
  </si>
  <si>
    <t>Chi sự nghiệp khoa học công nghệ</t>
  </si>
  <si>
    <t>Chi thường xuyên các lĩnh vực nghiệp khác</t>
  </si>
  <si>
    <t xml:space="preserve">Chi từ nguồn giao tăng thu tiền sử dụng đất, tiền thuê đất so với dự toán trung ương giao và phân bổ theo tiến độ nguồn thu thực tế phát sinh nộp vào ngân sách nhà nước </t>
  </si>
  <si>
    <t>Trong đó: - Đã bao gồm 70% tăng thu từ nguồn thu tiền thuê đất tạo nguồn CCTL theo quy định</t>
  </si>
  <si>
    <t>Bổ sung phân cấp vốn đầu tư phát triển; bổ sung mục tiêu, nhiệm vụ cụ thể ngân sách huyện</t>
  </si>
  <si>
    <t>Bổ sung có mục tiêu từ ngân sách tỉnh</t>
  </si>
  <si>
    <t>Bổ sung có mục tiêu từ ngân sách trung ương</t>
  </si>
  <si>
    <t>B</t>
  </si>
  <si>
    <t>Bổ sung từ ngân sách cấp trên cho ngân sách huyện, thành phố</t>
  </si>
  <si>
    <t>B.1</t>
  </si>
  <si>
    <t>Bổ sung từ ngân sách cấp tỉnh</t>
  </si>
  <si>
    <t xml:space="preserve">Bổ sung cân đối ngân sách </t>
  </si>
  <si>
    <t>Thu nội địa ngân sách địa phương được hưởng</t>
  </si>
  <si>
    <t>Dự toán chi cân đối ngân sách địa phương</t>
  </si>
  <si>
    <t>Phân cấp vốn đầu tư phát triển</t>
  </si>
  <si>
    <t>Nguồn đầu tư xây dụng cơ bản vốn trong nước</t>
  </si>
  <si>
    <t>Phân cấp đầu tư vùng kinh tế động lực</t>
  </si>
  <si>
    <t>Phân cấp hỗ trợ nông thôn mới</t>
  </si>
  <si>
    <t>Phân cấp hỗ trợ đầu tư xây dựng cụm công nghiệp</t>
  </si>
  <si>
    <t>Phân cấp hỗ trợ đầu tư chỉnh trang đô thị</t>
  </si>
  <si>
    <t>Phân cấp hỗ trợ đầu tư các công trình cấp bách</t>
  </si>
  <si>
    <t>Hỗ trợ phát triển kinh tế tập thể, hợp tác xã</t>
  </si>
  <si>
    <t>Nguồn thu xổ số kiến thiết</t>
  </si>
  <si>
    <t>Phân cấp đầu tư từ nguồn thu XSKT (lồng ghép thực hiện CT MTQG xây dựng NTM)</t>
  </si>
  <si>
    <t>Nguồn thu tiền sử dụng đất theo dự toán trung ương giao chi thực hiện công tác quy hoạch, đo đạc, đăng ký quản lý đất đai, cấp giấy chứng nhận, xây dựng cơ sở, đăng ký biến động, chỉnh lý hồ sơ địa chính và lập quy hoạch, kế hoạch sử dụng đất</t>
  </si>
  <si>
    <t>1.4</t>
  </si>
  <si>
    <t>Nguồn thu tiền sử dụng đất, tiền thuê đất giao tăng thu so với dự toán trung ương giao để chi cho công tác đo đạc, đăng ký đất đai, cấp Giấy chứng nhận, xây dựng cơ sở dữ liệu đất đai và đăng ký biến động, chỉnh lý hồ sơ địa chính thường xuyên theo Chỉ thị số 1474/CT-TTg ngày 24/8/2011 của Thủ tướng Chính phủ</t>
  </si>
  <si>
    <t>B.2</t>
  </si>
  <si>
    <t>Bổ sung từ ngân sách trung ương</t>
  </si>
  <si>
    <t>Bổ sung kinh phí thực hiện nhiệm vụ đảm bảo trật tự an toàn giao thông</t>
  </si>
  <si>
    <t>Bổ sung thực hiện Chương trình phát triển lâm nghiệp bền vững</t>
  </si>
  <si>
    <t>Kinh phí biên chế giáo viên tăng thêm</t>
  </si>
  <si>
    <t xml:space="preserve">Kinh phí thực hiện các chính sách an sinh xã hội </t>
  </si>
  <si>
    <t>Kinh phí hỗ trợ địa phương sản xuất lúa</t>
  </si>
  <si>
    <t>Ghi chú: (1) Dự toán chi giáo dục - đào tạo và dạy nghề là mức chi tối thiểu, HĐND huyện, thành phố căn cứ vào chỉ tiêu hướng dẫn, tình hình thực tế địa phương quyết định cho phù hợp; Chi thường xuyên đã bao gồm 10% tiết kiệm để thực hiện cải cách tiền lương năm 2025. Giao Sở Tài chính thông báo kinh phí tiết kiệm 10% chi thường xuyên cho các huyện, thành phố để triển khai thực hiện theo quy định.</t>
  </si>
  <si>
    <t xml:space="preserve">                 (2) Giao Sở Tài chính thông báo bổ sung có mục tiêu cho các huyện, thành phố theo tiến độ nguồn thu thực tế phát sinh nộp vào ngân sách </t>
  </si>
  <si>
    <t>Dự toán chi còn lại chưa thực hiện, đề xuất bàn giao cho đơn vị khối tỉnh và các xã mới</t>
  </si>
  <si>
    <t>Chi thường xuyên</t>
  </si>
  <si>
    <t>Bổ sung mục tiêu, nhiệm vụ cụ thể nguồn chi thường xuyên ngân sách cấp tỉnh</t>
  </si>
  <si>
    <t>Kinh phí công tác xã hội cho các đồng chí UVBTV Tỉnh uỷ (1 đ/c *100 triệu/năm)  theo Kết luận số 1434-TB/TU ngày 18/9/2021 của BTV Tỉnh ủy</t>
  </si>
  <si>
    <t>Hỗ trợ kinh phí (vốn sự nghiệp) đối ứng Chương trình mục tiêu quốc gia Nông thôn mới theo quy định Nghị quyết của Hội đồng nhân dân tỉnh</t>
  </si>
  <si>
    <t>Kinh phí hỗ trợ hộ nghèo ăn Tết Ất Tỵ năm 2025</t>
  </si>
  <si>
    <t>Kinh phí thực hiện Nghị định số 33/2023/NĐ-CP của Chính phủ</t>
  </si>
  <si>
    <t>Ứng dụng khoa học công nghệ</t>
  </si>
  <si>
    <t>Kinh phí tổ chức tiếp xúc cử tri của đại biểu Hội đồng nhân dân tỉnh</t>
  </si>
  <si>
    <t>Hỗ trợ kinh phí thực hiện đề án bảo đảm cơ sở vật chất cho chương trình giáo dục mầm non và giáo dục phổ thông trên địa bàn tỉnh Kon Tum giai đoạn 2021-2025; Đề án nâng cao chất lượng giáo dục đối với học sinh dân tộc thiểu số tính đến năm 2025, định hướng đến năm 2030</t>
  </si>
  <si>
    <t>Hỗ trợ thành phố Kon Tum được công nhận đô thị loại II</t>
  </si>
  <si>
    <t>Kinh phí thực hiện chế độ, chính sách cho lực lượng bảo vệ an ninh trật tự ở cơ sở</t>
  </si>
  <si>
    <t>Kinh phí duy tu đường Hồ Chí Minh từ Km1542+750 - Km1562+250 (đoạn tuyến cũ qua thành phố Kon Tum)</t>
  </si>
  <si>
    <t xml:space="preserve">Kinh phí thực hiện Đề án chuyển giao các Trung tâm Y tế huyện, thành phố do Sở Y tế quản lý về cho các huyện, thành phố quản lý </t>
  </si>
  <si>
    <t>Bao gồm:</t>
  </si>
  <si>
    <t>Dự toán chi theo lương 1.490.000 đồng</t>
  </si>
  <si>
    <t>Trong đó, kinh phí mua sắm trang thiết bị ngành y tế</t>
  </si>
  <si>
    <t>Kinh phí thực hiện cải cách tiền lương từ mức lương cơ sở 1.490.000 đồng lên 2.340.000 đồng</t>
  </si>
  <si>
    <t>50% phần ngân sách nhà nước giảm chi hỗ trợ hoạt động thường xuyên các đơn vị sự nghiệp công lập bổ sung nguồn thực hiện cải cách tiền lương</t>
  </si>
  <si>
    <t>Quỹ tiền thưởng theo quy định tại Nghị định số 73/2024/NĐ-CP ngày 30/6/2024 của Chính phủ</t>
  </si>
  <si>
    <t>Trong đó</t>
  </si>
  <si>
    <t>Dự toán điều chỉnh về ngân sách tỉnh</t>
  </si>
  <si>
    <t>Dự toán điều chỉnh về ngân sách cấp xã</t>
  </si>
  <si>
    <t>Xã…</t>
  </si>
  <si>
    <t>Thuyết minh cơ sở đề xuất (Căn cứ đề án sắp xếp, chủ trương cấp có thẩm quyền…)</t>
  </si>
  <si>
    <t>Đơn vị…</t>
  </si>
  <si>
    <t>Nguồn tập trung ngân sách tỉnh (do chưa xác định được đơn vị nhận bàn giao)</t>
  </si>
  <si>
    <t>Biểu số 04a</t>
  </si>
  <si>
    <t>CHI TIẾT NỘI DUNG CHI THƯỜNG XUYÊN ĐIỀU CHỈNH VỀ NGÂN SÁCH TỈNH VÀ NGÂN SÁCH CẤP XÃ NĂM 2025</t>
  </si>
  <si>
    <t>Thôi biểu này</t>
  </si>
  <si>
    <t>Sửa NQ 57 sẽ có cụ thể (thôi  PL này)</t>
  </si>
  <si>
    <t>Phương án đề xuất trình HĐND tỉnh</t>
  </si>
  <si>
    <t>PHỤ LỤC SO SÁNH</t>
  </si>
  <si>
    <t>Tỷ lệ tăng so với mức chi cũ</t>
  </si>
  <si>
    <t>CHẾ ĐỘ CÔNG TÁC PHÍ</t>
  </si>
  <si>
    <t>Phụ cấp lưu trú</t>
  </si>
  <si>
    <t>300.000 đồng/người/ngày</t>
  </si>
  <si>
    <t>Cán bộ, công chức, viên chức và người lao động ở đất liền được cử đi công tác làm nhiệm vụ trên biển, đảo</t>
  </si>
  <si>
    <t>400.000 đồng/người/ ngày thực tế đi biển, đảo (áp dụng cho cả những ngày làm việc trên biển, đảo, những ngày đi, về trên biển, đảo)</t>
  </si>
  <si>
    <t>Thanh toán tiền thuê phòng ngủ</t>
  </si>
  <si>
    <t>Thanh toán theo phương thức khoán</t>
  </si>
  <si>
    <t>Cán bộ lãnh đạo được hưởng hệ số phụ cấp chức vụ theo chức danh lãnh đạo đó từ 1,25 trở lên</t>
  </si>
  <si>
    <t>Cán bộ lãnh đạo được hưởng hệ số phụ cấp chức vụ theo chức danh lãnh đạo đó từ 0,8 đến 1,20</t>
  </si>
  <si>
    <t>Bổ sung</t>
  </si>
  <si>
    <t xml:space="preserve">Đi công tác ở thành phố trực thuộc trung ương: </t>
  </si>
  <si>
    <t>800.000 đồng/ngày/người</t>
  </si>
  <si>
    <t>Mức chi tại NQ tối đa theo mức quy định tại thông tư</t>
  </si>
  <si>
    <t xml:space="preserve">Đi công tác tại các tỉnh: </t>
  </si>
  <si>
    <t>600.000 đồng/ngày/người</t>
  </si>
  <si>
    <t>Các đối tượng cán bộ, công chức, viên chức và người lao động còn lại</t>
  </si>
  <si>
    <t>Đi công tác ở thành phố trực thuộc trung ương</t>
  </si>
  <si>
    <t>Đi công tác tại các tỉnh</t>
  </si>
  <si>
    <t>500.000 đồng/ngày/người</t>
  </si>
  <si>
    <t>Đi công tác tại thành phố trực thuộc trung ương</t>
  </si>
  <si>
    <t>Cán bộ lãnh đạo được hưởng hệ số phụ cấp chức vụ theo chức danh lãnh đạo đó từ 1,25 đến 1,30</t>
  </si>
  <si>
    <t>1.200.000 đồng/ngày/phòng theo tiêu chuẩn một người/ một phòng</t>
  </si>
  <si>
    <t>1.400.000 đồng/ngày/phòng theo tiêu chuẩn hai người/ một phòng</t>
  </si>
  <si>
    <t>1.800.000 đồng/ngày/phòng theo tiêu chuẩn một người/ một phòng</t>
  </si>
  <si>
    <t>800.000 đồng/ngày/phòng theo tiêu chuẩn một người/ một phòng</t>
  </si>
  <si>
    <t>1.100.000 đồng/ngày/phòng theo tiêu chuẩn hai người/ một phòng</t>
  </si>
  <si>
    <t>Cán bộ cấp xã</t>
  </si>
  <si>
    <t>700.000 đồng/người/tháng</t>
  </si>
  <si>
    <t>Cán bộ, công chức, viên chức, người lao động thuộc các cơ quan, đơn vị còn lại</t>
  </si>
  <si>
    <t>Thanh toán tiền chi phí đi lại</t>
  </si>
  <si>
    <t>Thanh toán theo hóa đơn thực tế</t>
  </si>
  <si>
    <t>Thực hiện theo đúng quy định tại khoản 1, Điều 5, Thông tư số 40/2017/TT-BTC ngày 28 tháng 4 năm 2017 của Bộ trưởng Bộ Tài chính và sửa đổi bổ sung tại Khoản 1 Điều 1 Thông tư số 12 /2025/TT-BTC ngày ngày 19 tháng 3 năm 2025 của Bộ trưởng Bộ Tài chính</t>
  </si>
  <si>
    <t>Sửa đổi</t>
  </si>
  <si>
    <t xml:space="preserve">Trường hợp do yêu cầu công tác đột xuất nhưng không mua được các hạng vé phổ thông, các cán bộ lãnh đạo được hưởng hệ số phụ cấp chức vụ từ 0,8 đến 1,25 </t>
  </si>
  <si>
    <t>Được mua vé máy bay hạng thương gia (Business class hoặc C class)</t>
  </si>
  <si>
    <t>Thanh toán khoán kinh phí sử dụng ô tô khi đi công tác, khoán tiền tự túc phương tiện đi công tác</t>
  </si>
  <si>
    <t>Đối với các đối tượng được sử dụng xe ô tô để đi công tác</t>
  </si>
  <si>
    <t>Thực hiện theo quy định tại Nghị định số 72/2023/NĐ-CP ngày 26 tháng 9 năm 2023 của Chính phủ quy định tiêu chuẩn, định mức sử dụng xe ô tô</t>
  </si>
  <si>
    <t>Đối với cán bộ, công chức, viên chức, người lao động còn lại không có tiêu chuẩn được bố trí xe ô tô khi đi công tác mà tự túc bằng phương tiện cá nhân của mình</t>
  </si>
  <si>
    <t>Được thanh toán khoán tiền tự túc phương tiện đảm bảo không vượt chế độ đối với các đối tượng quy định tại điểm a khoản 2 Điều 5 Thông tư số  40/2017/TT-BTC ngày 28 tháng 4 năm 2017 của Bộ trưởng Bộ Tài chính và phải được quy định trong quy chế chi tiêu nội bộ của đơn vị</t>
  </si>
  <si>
    <t>CHẾ ĐỘ CHI TỔ CHỨC HỘI NGHỊ</t>
  </si>
  <si>
    <t>Chi giải khát giữa giờ</t>
  </si>
  <si>
    <t>Hỗ trợ tiền ăn cho khách mời không hưởng lương theo mức khoán</t>
  </si>
  <si>
    <t>Cuộc họp tổ chức tại tỉnh</t>
  </si>
  <si>
    <t>200.000 đồng/ngày/người</t>
  </si>
  <si>
    <t>150.000 đồng/người/ngày</t>
  </si>
  <si>
    <t>260.000 đồng/người/ngày</t>
  </si>
  <si>
    <t>195.000 đồng/người/ngày</t>
  </si>
  <si>
    <t>Chi thù lao cho giảng viên, báo cáo viên</t>
  </si>
  <si>
    <t>Đối với hội nghị cấp tỉnh</t>
  </si>
  <si>
    <t>III</t>
  </si>
  <si>
    <t>Đi công tác tại các vùng còn lại</t>
  </si>
  <si>
    <t>50.000 đồng/một buổi (nửa ngày)/đại biểu</t>
  </si>
  <si>
    <t>Sửa đổi nội dung</t>
  </si>
  <si>
    <t xml:space="preserve">Mức chi tại NQ tối đa theo mức quy định tại thông tư </t>
  </si>
  <si>
    <t>Căn cứ theo số giờ thực tế đi công tác trong ngày (bao gồm cả thời gian đi trên đường), quãng đường đi công tác và phải được quy định trong quy chế chi tiêu nội bộ của cơ quan, đơn vị.</t>
  </si>
  <si>
    <r>
      <t>1.600.000 đồng/người/ngày (</t>
    </r>
    <r>
      <rPr>
        <i/>
        <sz val="12"/>
        <rFont val="Times New Roman"/>
        <family val="1"/>
      </rPr>
      <t>không phân biệt nơi đến công tác</t>
    </r>
    <r>
      <rPr>
        <sz val="12"/>
        <rFont val="Times New Roman"/>
        <family val="1"/>
      </rPr>
      <t>)</t>
    </r>
  </si>
  <si>
    <r>
      <t>Thanh toán theo hoá đơn thực tế (</t>
    </r>
    <r>
      <rPr>
        <i/>
        <sz val="12"/>
        <rFont val="Times New Roman"/>
        <family val="1"/>
      </rPr>
      <t>hóa đơn, chứng từ hợp pháp theo quy định của pháp luật</t>
    </r>
    <r>
      <rPr>
        <sz val="12"/>
        <rFont val="Times New Roman"/>
        <family val="1"/>
      </rPr>
      <t>)</t>
    </r>
  </si>
  <si>
    <r>
      <t>2.000.000 đồng/ngày/phòng theo tiêu chuẩn một người/</t>
    </r>
    <r>
      <rPr>
        <sz val="14"/>
        <rFont val="Times New Roman"/>
        <family val="1"/>
      </rPr>
      <t xml:space="preserve"> </t>
    </r>
    <r>
      <rPr>
        <sz val="12"/>
        <rFont val="Times New Roman"/>
        <family val="1"/>
      </rPr>
      <t>một phòng</t>
    </r>
  </si>
  <si>
    <t>Mức chi tiền ăn cho đại biểu không hưởng lương trong trường hợp tổ chức ăn tập trung</t>
  </si>
  <si>
    <t>Chi thù lao cho giảng viên, báo cáo viên; chi cho người có báo cáo tham luận trình bày tại hội nghị</t>
  </si>
  <si>
    <t>Chi cho người có báo cáo tham luận trình bày tại hội nghị</t>
  </si>
  <si>
    <r>
      <t>Cuộc họp do xã, phường tổ chức (</t>
    </r>
    <r>
      <rPr>
        <i/>
        <sz val="12"/>
        <rFont val="Times New Roman"/>
        <family val="1"/>
      </rPr>
      <t>không phân biệt địa điểm tổ chức</t>
    </r>
    <r>
      <rPr>
        <sz val="12"/>
        <rFont val="Times New Roman"/>
        <family val="1"/>
      </rPr>
      <t>)</t>
    </r>
  </si>
  <si>
    <t>Hỗ trợ tiền ăn cho đại biểu là khách mời không trong danh sách trả lương của cơ quan nhà nước, đơn vị sự nghiệp công lập và doanh nghiệp</t>
  </si>
  <si>
    <t>Mức chi tại Nghị quyết số 11/2017/NQ-HĐ; Nghị quyết 46/2018/NQ-HĐ của Hội đồng nhân dân tỉnh Kon Tum (cũ) và Nghị quyết số 46/2017/NQ-HĐND của  Hội đồng nhân dân tỉnh Quảng Ngãi (cũ)</t>
  </si>
  <si>
    <t>Mức chi tại Thông tư số 12/2025/TT-BTC của Bộ Tài chính</t>
  </si>
  <si>
    <t xml:space="preserve">Đi và về trong ngày </t>
  </si>
  <si>
    <t xml:space="preserve">Đi 02 ngày trở lên </t>
  </si>
  <si>
    <r>
      <t>300.000 đồng/người/ngày</t>
    </r>
    <r>
      <rPr>
        <i/>
        <sz val="12"/>
        <rFont val="Times New Roman"/>
        <family val="1"/>
      </rPr>
      <t xml:space="preserve"> (đối với đi công tác ngoài tỉnh)</t>
    </r>
  </si>
  <si>
    <r>
      <t xml:space="preserve">300.000 đồng/người/ngày </t>
    </r>
    <r>
      <rPr>
        <i/>
        <sz val="12"/>
        <rFont val="Times New Roman"/>
        <family val="1"/>
      </rPr>
      <t>(đối với đi công tác ngoài tỉnh)</t>
    </r>
  </si>
  <si>
    <r>
      <t xml:space="preserve">- Tỉnh Kon Tum (cũ): 200.000 đồng/người/ngày </t>
    </r>
    <r>
      <rPr>
        <i/>
        <sz val="12"/>
        <rFont val="Times New Roman"/>
        <family val="1"/>
      </rPr>
      <t>(cả trong và ngoài tỉnh)</t>
    </r>
    <r>
      <rPr>
        <sz val="12"/>
        <rFont val="Times New Roman"/>
        <family val="1"/>
      </rPr>
      <t xml:space="preserve">
- Tỉnh Quảng Ngãi (cũ): 200.000 đồng/người/ngày </t>
    </r>
    <r>
      <rPr>
        <i/>
        <sz val="12"/>
        <rFont val="Times New Roman"/>
        <family val="1"/>
      </rPr>
      <t>(đối với đi công tác ngoài tỉnh)</t>
    </r>
  </si>
  <si>
    <t>Địa bàn nơi đến công cách trụ sở cơ quan từ 10 km trở lên (đối với các xã thuộc địa bàn kinh tế xã hội khó khăn, đặc biệt khó khăn theo các Quyết định của Thủ tướng Chính phủ)</t>
  </si>
  <si>
    <t>- Tỉnh Quảng Ngãi (cũ): 150.000 đồng/người/ngày (đối với đi công tác trong tỉnh - không bao gồm huyện Lý Sơn);  kể cả đi và về trong ngày.</t>
  </si>
  <si>
    <t>Tại các địa bàn còn lại, có quãng đường đi công tác tối thiểu 15 km</t>
  </si>
  <si>
    <t>- Tỉnh Quảng Ngãi (cũ): 100.000 đồng/người/ngày (đối với đi công tác trong tỉnh; kể cả đi và về trong ngày).</t>
  </si>
  <si>
    <t>Phụ cấp lưu trú là khoản tiền hỗ trợ thêm cho người đi công tác ngoài tiền lương do cơ quan, đơn vị cử người đi công tác chi trả, được tính từ ngày bắt đầu đi công tác đến khi kết thúc đợt công tác trở về cơ quan, đơn vị (bao gồm thời gian đi trên đường, thời gian lưu trú tại nơi đến công tác). Mức phụ cấp lưu trú để chi trả cho người đi công tác 300.000 đồng/ngày.</t>
  </si>
  <si>
    <t>250.000 đồng/người/ngày (đối với đi công tác trong tỉnh; kể cả đi và về trong ngày)</t>
  </si>
  <si>
    <t>200.000 đồng/người/ngày (đối với đi công tác trong tỉnh; kể cả đi và về trong ngày)</t>
  </si>
  <si>
    <t xml:space="preserve">- Tỉnh Kon Tum (cũ): 250.000 đồng/người/ngày 
- Tỉnh Quảng Ngãi (cũ): 250.000 đồng/người/ngày 
</t>
  </si>
  <si>
    <r>
      <t>- Tỉnh Kon Tum (cũ): 1.000.000 đồng/người/ngày (</t>
    </r>
    <r>
      <rPr>
        <i/>
        <sz val="12"/>
        <rFont val="Times New Roman"/>
        <family val="1"/>
      </rPr>
      <t>không phân biệt nơi đến công tác</t>
    </r>
    <r>
      <rPr>
        <sz val="12"/>
        <rFont val="Times New Roman"/>
        <family val="1"/>
      </rPr>
      <t xml:space="preserve">)
- Tỉnh Quảng Ngãi (cũ): 1.000.000 đồng/người/ngày </t>
    </r>
    <r>
      <rPr>
        <i/>
        <sz val="12"/>
        <rFont val="Times New Roman"/>
        <family val="1"/>
      </rPr>
      <t>(không phân biệt nơi đến công tác)</t>
    </r>
  </si>
  <si>
    <r>
      <t xml:space="preserve">- Tỉnh Kon Tum (cũ): 1.000.000 đồng/ngày/phòng theo tiêu chuẩn 2 người/phòng
- Tỉnh Quảng Ngãi (cũ): 1.000.000 đồng/ngày/phòng theo tiêu chuẩn 2 người/phòng </t>
    </r>
    <r>
      <rPr>
        <i/>
        <sz val="12"/>
        <rFont val="Times New Roman"/>
        <family val="1"/>
      </rPr>
      <t>(đối với đi công tác ngoài tỉnh)</t>
    </r>
  </si>
  <si>
    <r>
      <t xml:space="preserve">- Tỉnh Kon Tum (cũ): 1.000.000 đồng/ngày/phòng theo tiêu chuẩn 2 người/phòng
- Tỉnh Quảng Ngãi (cũ):  1.000.000 đồng/ngày/phòng theo tiêu chuẩn 2 người/phòng </t>
    </r>
    <r>
      <rPr>
        <i/>
        <sz val="12"/>
        <rFont val="Times New Roman"/>
        <family val="1"/>
      </rPr>
      <t>(đối với đi công tác ngoài tỉnh)</t>
    </r>
  </si>
  <si>
    <r>
      <t xml:space="preserve">- Tỉnh Kon Tum (cũ): 1.200.000 đồng/ngày theo tiêu chuẩn 1 người/1 phòng
- Tỉnh Quảng Ngãi (cũ): 1.200.000 đồng/ngày theo tiêu chuẩn 1 người/1 phòng </t>
    </r>
    <r>
      <rPr>
        <i/>
        <sz val="12"/>
        <rFont val="Times New Roman"/>
        <family val="1"/>
      </rPr>
      <t>(đối với đi công tác ngoài tỉnh)</t>
    </r>
  </si>
  <si>
    <r>
      <t xml:space="preserve">- Tỉnh Kon Tum (cũ): 1.100.000 đồng/ngày/phòng theo tiêu chuẩn 1 người/1 phòng
- Tỉnh Quảng Ngãi (cũ): 1.100.000 đồng/ngày/phòng theo tiêu chuẩn 1 người/1 phòng </t>
    </r>
    <r>
      <rPr>
        <i/>
        <sz val="12"/>
        <rFont val="Times New Roman"/>
        <family val="1"/>
      </rPr>
      <t>(đối với đi công tác ngoài tỉnh)</t>
    </r>
  </si>
  <si>
    <r>
      <t xml:space="preserve">- Tỉnh Kon Tum (cũ): 700.000 đồng/ngày/phòng theo tiêu chuẩn 2 người/phòng
- Tỉnh Quảng Ngãi (cũ): 700.000 đồng/ngày/phòng theo tiêu chuẩn 2 người/1 phòng </t>
    </r>
    <r>
      <rPr>
        <i/>
        <sz val="12"/>
        <rFont val="Times New Roman"/>
        <family val="1"/>
      </rPr>
      <t>(đối với đi công tác ngoài tỉnh)</t>
    </r>
  </si>
  <si>
    <r>
      <t xml:space="preserve">800.000 đồng/ngày/người </t>
    </r>
    <r>
      <rPr>
        <i/>
        <sz val="12"/>
        <rFont val="Times New Roman"/>
        <family val="1"/>
      </rPr>
      <t>(đối với đi công tác ngoài tỉnh)</t>
    </r>
  </si>
  <si>
    <r>
      <t xml:space="preserve">600.000 đồng/ngày/người </t>
    </r>
    <r>
      <rPr>
        <i/>
        <sz val="12"/>
        <rFont val="Times New Roman"/>
        <family val="1"/>
      </rPr>
      <t>(đối với đi công tác ngoài tỉnh)</t>
    </r>
  </si>
  <si>
    <r>
      <t>500.000 đồng/ngày/người</t>
    </r>
    <r>
      <rPr>
        <i/>
        <sz val="12"/>
        <rFont val="Times New Roman"/>
        <family val="1"/>
      </rPr>
      <t xml:space="preserve"> (đối với đi công tác ngoài tỉnh)</t>
    </r>
  </si>
  <si>
    <r>
      <t>2.000.000 đồng/ngày/phòng theo tiêu chuẩn một người/</t>
    </r>
    <r>
      <rPr>
        <sz val="14"/>
        <rFont val="Times New Roman"/>
        <family val="1"/>
      </rPr>
      <t xml:space="preserve"> </t>
    </r>
    <r>
      <rPr>
        <sz val="12"/>
        <rFont val="Times New Roman"/>
        <family val="1"/>
      </rPr>
      <t xml:space="preserve">một phòng </t>
    </r>
    <r>
      <rPr>
        <i/>
        <sz val="12"/>
        <rFont val="Times New Roman"/>
        <family val="1"/>
      </rPr>
      <t>(đối với đi công tác ngoài tỉnh)</t>
    </r>
  </si>
  <si>
    <r>
      <t xml:space="preserve">1.200.000 đồng/ngày/phòng theo tiêu chuẩn một người/ một phòng </t>
    </r>
    <r>
      <rPr>
        <i/>
        <sz val="12"/>
        <rFont val="Times New Roman"/>
        <family val="1"/>
      </rPr>
      <t>(đối với đi công tác ngoài tỉnh)</t>
    </r>
  </si>
  <si>
    <r>
      <t xml:space="preserve">1.400.000 đồng/ngày/phòng theo tiêu chuẩn hai người/ một phòng </t>
    </r>
    <r>
      <rPr>
        <i/>
        <sz val="12"/>
        <rFont val="Times New Roman"/>
        <family val="1"/>
      </rPr>
      <t>(đối với đi công tác ngoài tỉnh)</t>
    </r>
  </si>
  <si>
    <r>
      <t xml:space="preserve">1.800.000 đồng/ngày/phòng theo tiêu chuẩn một người/ một phòng </t>
    </r>
    <r>
      <rPr>
        <i/>
        <sz val="12"/>
        <rFont val="Times New Roman"/>
        <family val="1"/>
      </rPr>
      <t>(đối với đi công tác ngoài tỉnh)</t>
    </r>
  </si>
  <si>
    <r>
      <t xml:space="preserve">800.000 đồng/ngày/phòng theo tiêu chuẩn một người/ một phòng </t>
    </r>
    <r>
      <rPr>
        <i/>
        <sz val="12"/>
        <rFont val="Times New Roman"/>
        <family val="1"/>
      </rPr>
      <t>(đối với đi công tác ngoài tỉnh)</t>
    </r>
  </si>
  <si>
    <r>
      <t xml:space="preserve">1.100.000 đồng/ngày/phòng theo tiêu chuẩn hai người/ một phòng </t>
    </r>
    <r>
      <rPr>
        <i/>
        <sz val="12"/>
        <rFont val="Times New Roman"/>
        <family val="1"/>
      </rPr>
      <t>(đối với đi công tác ngoài tỉnh)</t>
    </r>
  </si>
  <si>
    <r>
      <t xml:space="preserve">- Tỉnh Kon Tum (cũ): 450.000 đồng/người/ngày
- Tỉnh Quảng Ngãi (cũ): 450.000 đồng/người/ngày </t>
    </r>
    <r>
      <rPr>
        <i/>
        <sz val="12"/>
        <rFont val="Times New Roman"/>
        <family val="1"/>
      </rPr>
      <t>(đối với đi công tác ngoài tỉnh)</t>
    </r>
  </si>
  <si>
    <r>
      <t xml:space="preserve">- Tỉnh Kon Tum (cũ): 350.000 đồng/người/ngày
- Tỉnh Quảng Ngãi (cũ): 350.000 đồng/người/ngày </t>
    </r>
    <r>
      <rPr>
        <i/>
        <sz val="12"/>
        <rFont val="Times New Roman"/>
        <family val="1"/>
      </rPr>
      <t>(đối với đi công tác ngoài tỉnh)</t>
    </r>
  </si>
  <si>
    <r>
      <t xml:space="preserve">- Tỉnh Quảng Ngãi (cũ): 200.000 đồng/ngày/người </t>
    </r>
    <r>
      <rPr>
        <i/>
        <sz val="12"/>
        <rFont val="Times New Roman"/>
        <family val="1"/>
      </rPr>
      <t>(đối với đi công tác trong tỉnh)</t>
    </r>
  </si>
  <si>
    <r>
      <t xml:space="preserve">- Tỉnh Quảng Ngãi (cũ): 150.000 đồng/ngày/người </t>
    </r>
    <r>
      <rPr>
        <i/>
        <sz val="12"/>
        <rFont val="Times New Roman"/>
        <family val="1"/>
      </rPr>
      <t>(đối với đi công tác trong tỉnh)</t>
    </r>
  </si>
  <si>
    <t xml:space="preserve">Nơi đến công tác là thành phố Quảng Ngãi </t>
  </si>
  <si>
    <r>
      <t xml:space="preserve">- Tỉnh Quảng Ngãi (cũ): 500.000 đồng/ngày/phòng theo tiều chuần 2 người phòng </t>
    </r>
    <r>
      <rPr>
        <i/>
        <sz val="12"/>
        <rFont val="Times New Roman"/>
        <family val="1"/>
      </rPr>
      <t>(đối với đi công tác trong tỉnh)</t>
    </r>
  </si>
  <si>
    <t xml:space="preserve">Nơi đến công tác là các huyện, thị xã </t>
  </si>
  <si>
    <r>
      <t xml:space="preserve">- Tỉnh Quảng Ngãi (cũ): 400.000 đồng/ngày/phòng theo tiêu chuẩn 2 người phòng </t>
    </r>
    <r>
      <rPr>
        <i/>
        <sz val="12"/>
        <rFont val="Times New Roman"/>
        <family val="1"/>
      </rPr>
      <t>(đối với đi công tác trong tỉnh)</t>
    </r>
  </si>
  <si>
    <t xml:space="preserve">Nơi đến công tác là các xã (thuộc địa bàn kinh tế xã hội khó khăn, đặc biệt khó khăn theo các Quyết định của Thủ tướng Chính phủ), đặc khu </t>
  </si>
  <si>
    <r>
      <t xml:space="preserve">800.000 đồng/ngày/phòng theo tiêu chuẩn hai người/một phòng </t>
    </r>
    <r>
      <rPr>
        <i/>
        <sz val="12"/>
        <rFont val="Times New Roman"/>
        <family val="1"/>
      </rPr>
      <t>(đối với đi công tác trong tỉnh)</t>
    </r>
  </si>
  <si>
    <t xml:space="preserve">Nơi đến công tác là các xã, phường còn lại </t>
  </si>
  <si>
    <t xml:space="preserve">Sửa đổi, vận dụng theo Nghị quyết số 46/2017/NQ-HĐND của  Hội đồng nhân dân tỉnh Quảng Ngãi (cũ) </t>
  </si>
  <si>
    <t>- Tỉnh Kon Tum (cũ): 500.000 đồng/người/tháng
- Tỉnh Quảng Ngãi (cũ): 500.000 đồng/người/tháng</t>
  </si>
  <si>
    <r>
      <t xml:space="preserve">Thanh toán tiền khoán công tác phí theo tháng </t>
    </r>
    <r>
      <rPr>
        <b/>
        <i/>
        <sz val="12"/>
        <rFont val="Times New Roman"/>
        <family val="1"/>
      </rPr>
      <t>(đối với người phải thường xuyên đi công tác lưu động trên 10 ngày/tháng)</t>
    </r>
  </si>
  <si>
    <t>IV</t>
  </si>
  <si>
    <t>Tỉnh Kon Tum (cũ) và tỉnh Quảng Ngãi (cũ): Thực hiện theo đúng quy định tại khoản 1, Điều 5, Thông tư số 40/2017/TT-BTC ngày 28 tháng 4 năm 2017 của Bộ trưởng Bộ Tài chính.</t>
  </si>
  <si>
    <t>Tỉnh Kon Tum (cũ) và tỉnh Quảng Ngãi (cũ): Mức thanh toán khoán kinh phí sử dụng xe ô tô khi đi công tác thực hiện theo quy định tại Thông tư số 24/2019/TT-BTC ngày 22 tháng 4 năm 2019 của Bộ trưởng Bộ Tài chính hướng dẫn một số nội dung của Nghị định số 04/2019/NĐ-CP ngày 11 tháng 01 năm 2019 của Chính phủ quy định tiêu chuẩn, định mức sử dụng xe ô tô.</t>
  </si>
  <si>
    <t>Tỉnh Kon Tum (cũ) và tỉnh Quảng Ngãi (cũ): Được thanh toán khoán tiền tự túc phương tiện bằng 0,2 lít xăng/km tính theo khoảng cách địa giới hành chính và giá xăng tại thời điểm đi công tác và được quy định trong quy chế chi tiêu nội bộ của đơn vị.</t>
  </si>
  <si>
    <t>- Tỉnh Kon Tum (cũ): 20.000 đồng/1 buổi (nửa ngày)/đại biểu
- Tỉnh Quảng Ngãi (cũ): thực hiện theo quy định tại Thông tư số 40/2017/TT-BTC ngày 28/4/2017 của Bộ trưởng Bộ Tài chính</t>
  </si>
  <si>
    <t>- Tỉnh Kon Tum (cũ): 150.000 đồng/người/ngày
- Tỉnh Quảng Ngãi (cũ): thực hiện theo quy định tại Thông tư số 40/2017/TT-BTC ngày 28/4/2017 của Bộ trưởng Bộ Tài chính</t>
  </si>
  <si>
    <t>- Tỉnh Kon Tum (cũ): 100.000 đồng/người/ngày
- Tỉnh Quảng Ngãi (cũ): thực hiện theo quy định tại Thông tư số 40/2017/TT-BTC ngày 28/4/2017 của Bộ trưởng Bộ Tài chính</t>
  </si>
  <si>
    <t>- Tỉnh Kon Tum (cũ): 195.000 đồng/người/ngày
- Tỉnh Quảng Ngãi (cũ): thực hiện theo quy định tại Thông tư số 40/2017/TT-BTC ngày 28/4/2017 của Bộ trưởng Bộ Tài chính</t>
  </si>
  <si>
    <t>- Tỉnh Kon Tum (cũ): 130.000 đồng/người/ngày
- Tỉnh Quảng Ngãi (cũ): thực hiện theo quy định tại Thông tư số 40/2017/TT-BTC ngày 28/4/2017 của Bộ trưởng Bộ Tài chính</t>
  </si>
  <si>
    <t>- Tỉnh Kon Tum (cũ): Thực hiện theo mức chi thù lao quy định đối với giảng viên, báo cáo viên quy định tại Nghị quyết số 37/2018/NQ-HĐND ngày ngày 13 tháng 12 năm 2018 của Hội Đồng nhân dân tỉnh Kon Tum quy định mức chi đào tạo, bồi dưỡng cán bộ, công chức, viên chức trên địa bàn tỉnh Kon Tum
- Tỉnh Quảng Ngãi (cũ): thực hiện theo quy định tại Thông tư số 40/2017/TT-BTC ngày 28/4/2017 của Bộ trưởng Bộ Tài chính</t>
  </si>
  <si>
    <t>- Tỉnh Kon Tum (cũ): 700.000 đồng/báo cáo
- Tỉnh Quảng Ngãi (cũ): thực hiện theo quy định tại Thông tư số 40/2017/TT-BTC ngày 28/4/2017 của Bộ trưởng Bộ Tài chính</t>
  </si>
  <si>
    <t>- Tỉnh Kon Tum (cũ): 300.000 đồng/báo cáo
- Tỉnh Quảng Ngãi (cũ): thực hiện theo quy định tại Thông tư số 40/2017/TT-BTC ngày 28/4/2017 của Bộ trưởng Bộ Tài chính</t>
  </si>
  <si>
    <t>- Tỉnh Kon Tum (cũ): 500.000 đồng/báo cáo
- Tỉnh Quảng Ngãi (cũ): thực hiện theo quy định tại Thông tư số 40/2017/TT-BTC ngày 28/4/2017 của Bộ trưởng Bộ Tài chính</t>
  </si>
  <si>
    <t>Cuộc họp tổ chức tại các thành phố trực thuộc trung ương</t>
  </si>
  <si>
    <t>300.000 đồng/ngày/người</t>
  </si>
  <si>
    <t>390.000 đồng/người/ngày</t>
  </si>
  <si>
    <t>Thực hiện theo mức chi thù lao quy định đối với giảng viên, báo cáo viên tại Thông tư số 36/2018/TT-BTC ngày 30 tháng 3 năm 2018 của Bộ trưởng Bộ Tài chính hướng dẫn việc lập dự toán, quản lý, sử dụng và quyết toán kinh phí dành cho công tác đào tạo, bồi dưỡng cán bộ, công chức, viên chức; Thông tư số 06/2023/TT-BTC ngày 31 tháng 01 năm 2023 của Bộ trưởng Bộ Tài chính sửa đổi, bổ sung một số điều của Thông tư số 36/2018/TT-BTC ngày 30 tháng 3 năm 2018 của Bộ trưởng Bộ Tài chính”</t>
  </si>
  <si>
    <t xml:space="preserve">
Đối với hội nghị cấp huyện</t>
  </si>
  <si>
    <t xml:space="preserve">
Đối với hội nghị cấp xã</t>
  </si>
  <si>
    <t xml:space="preserve">Chỉ thuê hội trường (mức chi đã bao gồm các khoản thuế, phí (nếu có), theo quy định của pháp luật) trong những ngày tổ chức hội nghị (trong trường hợp cơ quan, đơn vị không có địa điểm phải thuê hoặc có nhưng không đáp ứng được số lượng đại biểu tham dự); mức chi đã bao gồm trang trí khánh tiết, tăng âm loa đài, tiền điện, trang thiết bị, thuê máy chiếu, nhân viên phục vụ, ... </t>
  </si>
  <si>
    <t>V</t>
  </si>
  <si>
    <t>- Tỉnh Kon Tum (cũ): thực hiện theo quy định tại Thông tư số 40/2017/TT-BTC ngày 28/4/2017 của Bộ trưởng Bộ Tài chính
- Tỉnh Quảng Ngãi (cũ): mức chỉ tối đa là 3.000.000 đồng/buổi (nửa ngày), 5.000.000 đồng/ngày</t>
  </si>
  <si>
    <t>Hội nghị tổ chức tại thành phố Quảng Ngãi</t>
  </si>
  <si>
    <t>- Tỉnh Kon Tum (cũ): thực hiện theo quy định tại Thông tư số 40/2017/TT-BTC ngày 28/4/2017 của Bộ trưởng Bộ Tài chính
- Tỉnh Quảng Ngãi (cũ): mức chi tối đa là 2.000.000 đồng/buổi (nửa ngày), 3.000.000 đồng/ngày.</t>
  </si>
  <si>
    <t>Hội nghị tổ chức tại huyện, thị xã còn lại</t>
  </si>
  <si>
    <t>- Tỉnh Kon Tum (cũ): thực hiện theo quy định tại Thông tư số 40/2017/TT-BTC ngày 28/4/2017 của Bộ trưởng Bộ Tài chính
- Tỉnh Quảng Ngãi (cũ): mức chỉ tối đa: 30.000 đồng/đại biểu/lần.</t>
  </si>
  <si>
    <t xml:space="preserve">Chỉ tiền văn phòng phẩm phục vụ hội nghị; tài liệu, văn phòng phẩm phát cho đại biểu tham dự hội nghị: </t>
  </si>
  <si>
    <t>Thanh toán theo thực tế</t>
  </si>
  <si>
    <t>Hóa đơn, chứng từ hợp pháp</t>
  </si>
  <si>
    <t>Sửa đổi nội dung (Qua trao đổi với Sở Nội vụ, hiện nay đang rà soát các Nghị quyết quy định mức chi đào tạo, bồi dưỡng cán bộ, công chức, viên chức trên địa bàn tỉnh Kon Tum cũ và tỉnh Quảng Ngãi cũ, chưa thống nhất thực hiện theo Nghị quyết nào)</t>
  </si>
  <si>
    <t>SO SÁNH CHẾ ĐỘ CÔNG TÁC PHÍ, CHẾ ĐỘ CHI TỔ CHỨC HỘI NGHỊ CỦA NGHỊ QUYẾT 11/2017/NQ-HĐND, NGHỊ QUYẾT 46/2019/NQ-HĐND CỦA HỘI ĐỒNG NHÂN DÂN TỈNH KON TUM (CŨ); NGHỊ QUYẾT SỐ 46/2017/NQ-HĐND CỦA HỘI ĐỒNG NHÂN DÂN TỈNH QUẢNG NGÃI (CŨ) VÀ THÔNG TƯ 12/2025/TT-BTC CỦA BỘ TÀI CHÍNH</t>
  </si>
  <si>
    <t>Mức chi tại Thông tư số 40/2017/TT-BTC của Bộ Tài chính</t>
  </si>
  <si>
    <t>200.000 đồng/người/ngày</t>
  </si>
  <si>
    <t>250.000 đồng/người/ngày</t>
  </si>
  <si>
    <t>450.000 đồng/người/ngày</t>
  </si>
  <si>
    <t>Nơi đến công tác là thành phố Quảng Ngãi</t>
  </si>
  <si>
    <t>Nơi đến công tác là các xã (thuộc địa bàn kinh tế xã hội khó khăn, đặc biệt khó khăn theo các Quyết định của Thủ tướng Chính phủ), đặc khu</t>
  </si>
  <si>
    <t>Nơi đến công tác là các huyện, thị xã còn lại</t>
  </si>
  <si>
    <t>Nơi đến công tác là các xã, phường còn lại</t>
  </si>
  <si>
    <t>350.000 đồng/ngày/người</t>
  </si>
  <si>
    <t>1.000.000 đồng/ngày/phòng theo tiêu chuẩn 2 người/phòng</t>
  </si>
  <si>
    <t>1.100.000 đồng/ngày/phòng theo tiêu chuẩn 1 người/1 phòng</t>
  </si>
  <si>
    <t>700.000 đồng/ngày/phòng theo tiêu chuẩn 2 người/phòng</t>
  </si>
  <si>
    <t>500.000 đồng/người/tháng</t>
  </si>
  <si>
    <t>20.000 đồng/1 buổi (nửa ngày)/đại biểu</t>
  </si>
  <si>
    <t>100.000 đồng/người/ngày</t>
  </si>
  <si>
    <t>Trong trường hợp phải tổ chức ăn tập trung, mức khoán tại khoản 4 Điều này không đủ chi phí, thủ trưởng cơ quan, đơn vị chủ trì tổ chức hội nghị căn cứ tính chất từng cuộc họp và trong phạm vi nguồn ngân sách được giao quyết định mức chi hỗ trợ tiền ăn cho đại biểu là khách mời không trong danh sách trả lương của cơ quan nhà nước, đơn vị sự nghiệp công lập và doanh nghiệp cao hơn mức khoán bằng tiền tại khoản 4 Điều này, nhưng tối đa không vượt quá 130% mức khoán bằng tiền nêu trên</t>
  </si>
  <si>
    <t>Chi thù lao cho giảng viên, chi bồi dưỡng báo cáo viên; người có báo cáo tham luận trình bày tại hội nghị: Thực hiện theo mức chi thù lao quy định đối với giảng viên, báo cáo viên tại Thông tư số 139/2010/TT-BTC ngày 21/9/2010 của Bộ Tài chính quy định việc lập dự toán, quản lý và sử dụng kinh phí từ ngân sách nhà nước dành cho công tác đào tạo, bồi dưỡng cán bộ, công chức.</t>
  </si>
  <si>
    <r>
      <t>- Tỉnh Kon Tum (cũ): Căn cứ theo số giờ thực tế đi công tác trong ngày, theo thời gian phải làm ngoài giờ hành chính (</t>
    </r>
    <r>
      <rPr>
        <i/>
        <sz val="12"/>
        <rFont val="Times New Roman"/>
        <family val="1"/>
      </rPr>
      <t>bao gồm cả thời gian đi trên đường</t>
    </r>
    <r>
      <rPr>
        <sz val="12"/>
        <rFont val="Times New Roman"/>
        <family val="1"/>
      </rPr>
      <t xml:space="preserve">), quãng đường đi công tác và được quy định trong quy chế chi tiêu nội bộ của cơ quan, đơn vị </t>
    </r>
    <r>
      <rPr>
        <i/>
        <sz val="12"/>
        <rFont val="Times New Roman"/>
        <family val="1"/>
      </rPr>
      <t>(cả trong và ngoài tỉnh)</t>
    </r>
    <r>
      <rPr>
        <sz val="12"/>
        <rFont val="Times New Roman"/>
        <family val="1"/>
      </rPr>
      <t xml:space="preserve">
- Tỉnh Quảng Ngãi (cũ): 200.000 đồng/người/ngày </t>
    </r>
    <r>
      <rPr>
        <i/>
        <sz val="12"/>
        <rFont val="Times New Roman"/>
        <family val="1"/>
      </rPr>
      <t>(đối với đi công tác ngoài tỉnh)</t>
    </r>
  </si>
  <si>
    <t>Tỷ lệ mức chi tại NQ so TT</t>
  </si>
  <si>
    <t>Đi công tác ở quận, thành phố thuộc thành phố trực thuộc trung ương</t>
  </si>
  <si>
    <t>Đi công tác tại huyện, thị xã thuộc thành phố trực thuộc trung ương</t>
  </si>
  <si>
    <t xml:space="preserve">- Tỉnh Kon Tum (cũ): 450.000 đồng/người/ngày
- Tỉnh Quảng Ngãi (cũ): 450.000 đồng/người/ngày </t>
  </si>
  <si>
    <t xml:space="preserve">- Tỉnh Kon Tum (cũ): 350.000 đồng/người/ngày 
- Tỉnh Quảng Ngãi (cũ): 350.000 đồng/người/ngày </t>
  </si>
  <si>
    <t>Đi công tác ở thành phố là đô thị loại I thuộc tỉnh</t>
  </si>
  <si>
    <t>Đi công tác tại thị xã, thành phố còn lại thuộc tỉnh</t>
  </si>
  <si>
    <t xml:space="preserve">- Tỉnh Kon Tum (cũ): 300.000 đồng/người/ngày
- Tỉnh Quảng Ngãi (cũ): 250.000 đồng/người/ngày </t>
  </si>
  <si>
    <t xml:space="preserve">100%
83%
</t>
  </si>
  <si>
    <t>Đối với đi công tác ngoài tỉnh</t>
  </si>
  <si>
    <t>Đi công tác trong tỉnh</t>
  </si>
  <si>
    <t xml:space="preserve">300.000 đồng/ngày/người </t>
  </si>
  <si>
    <t xml:space="preserve">400.000 đồng/ngày/người </t>
  </si>
  <si>
    <t>Đi công tác ngoài tỉnh</t>
  </si>
  <si>
    <t>Không thay đổi</t>
  </si>
  <si>
    <t>Thay đổi do mức hỗ trợ tiền ăn cho khách mời không hưởng lương theo mức khoán thay đổi</t>
  </si>
  <si>
    <t>(Kèm theo Văn bản số            /STC-HCSN ngày     tháng 8 năm 2025 của Sở Tài chính tỉnh Quảng Ngãi)</t>
  </si>
  <si>
    <r>
      <t>1.000.000 đồng/người/ngày (</t>
    </r>
    <r>
      <rPr>
        <i/>
        <sz val="12"/>
        <rFont val="Times New Roman"/>
        <family val="1"/>
      </rPr>
      <t>không phân biệt nơi đến công tác</t>
    </r>
    <r>
      <rPr>
        <sz val="12"/>
        <rFont val="Times New Roman"/>
        <family val="1"/>
      </rPr>
      <t>)</t>
    </r>
  </si>
  <si>
    <r>
      <t>1.200.000 đồng/ngày/phòng theo tiêu chuẩn một người/</t>
    </r>
    <r>
      <rPr>
        <sz val="14"/>
        <rFont val="Times New Roman"/>
        <family val="1"/>
      </rPr>
      <t xml:space="preserve"> </t>
    </r>
    <r>
      <rPr>
        <sz val="12"/>
        <rFont val="Times New Roman"/>
        <family val="1"/>
      </rPr>
      <t>một phòng</t>
    </r>
  </si>
  <si>
    <r>
      <t xml:space="preserve">1.000.000 đồng/ngày/phòng theo tiêu chuẩn hai người/một phòng </t>
    </r>
    <r>
      <rPr>
        <i/>
        <sz val="12"/>
        <rFont val="Times New Roman"/>
        <family val="1"/>
      </rPr>
      <t>(đối với đi công tác trong tỉnh)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</si>
</sst>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_(* \(#,##0.00\);_(* \-??_);_(@_)"/>
    <numFmt numFmtId="165" formatCode="_(* #,##0_);_(* \(#,##0\);_(* \-??_);_(@_)"/>
    <numFmt numFmtId="166" formatCode="_-* #,##0.00\ _₫_-;\-* #,##0.00\ _₫_-;_-* &quot;-&quot;??\ _₫_-;_-@_-"/>
    <numFmt numFmtId="167" formatCode="_(* #,##0.0_);_(* \(#,##0.0\);_(* \-??_);_(@_)"/>
    <numFmt numFmtId="168" formatCode="0.E+00"/>
  </numFmts>
  <fonts count="23"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sz val="10"/>
      <name val="Arial"/>
      <family val="2"/>
    </font>
    <font>
      <sz val="10"/>
      <name val="Times New Roman"/>
      <family val="1"/>
    </font>
    <font>
      <sz val="11"/>
      <color theme="1"/>
      <name val="Calibri"/>
      <family val="2"/>
      <charset val="163"/>
      <scheme val="minor"/>
    </font>
    <font>
      <b/>
      <sz val="10"/>
      <name val="Times New Roman"/>
      <family val="1"/>
    </font>
    <font>
      <i/>
      <sz val="10"/>
      <name val="Times New Roman"/>
      <family val="1"/>
    </font>
    <font>
      <b/>
      <sz val="12"/>
      <name val="Times New Roman"/>
      <family val="1"/>
    </font>
    <font>
      <sz val="13"/>
      <name val="Times New Roman"/>
      <family val="1"/>
    </font>
    <font>
      <sz val="11"/>
      <color rgb="FF0070C0"/>
      <name val="Times New Roman"/>
      <family val="1"/>
    </font>
    <font>
      <sz val="10"/>
      <color rgb="FF0070C0"/>
      <name val="Times New Roman"/>
      <family val="1"/>
    </font>
    <font>
      <b/>
      <sz val="11"/>
      <name val="Times New Roman"/>
      <family val="1"/>
    </font>
    <font>
      <sz val="11"/>
      <name val="Times New Roman"/>
      <family val="1"/>
    </font>
    <font>
      <i/>
      <sz val="11"/>
      <name val="Times New Roman"/>
      <family val="1"/>
    </font>
    <font>
      <sz val="11"/>
      <name val="Calibri"/>
      <family val="2"/>
      <scheme val="minor"/>
    </font>
    <font>
      <sz val="12"/>
      <name val="Times New Roman"/>
      <family val="1"/>
    </font>
    <font>
      <i/>
      <sz val="12"/>
      <name val="Times New Roman"/>
      <family val="1"/>
    </font>
    <font>
      <sz val="14"/>
      <name val="Times New Roman"/>
      <family val="1"/>
    </font>
    <font>
      <b/>
      <i/>
      <sz val="12"/>
      <name val="Times New Roman"/>
      <family val="1"/>
    </font>
    <font>
      <b/>
      <sz val="11"/>
      <name val="Calibri"/>
      <family val="2"/>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0">
    <xf numFmtId="0" fontId="0" fillId="0" borderId="0"/>
    <xf numFmtId="43" fontId="5" fillId="0" borderId="0" applyFont="0" applyFill="0" applyBorder="0" applyAlignment="0" applyProtection="0"/>
    <xf numFmtId="164" fontId="5" fillId="0" borderId="0" applyFill="0" applyBorder="0" applyAlignment="0" applyProtection="0"/>
    <xf numFmtId="0" fontId="1" fillId="0" borderId="0"/>
    <xf numFmtId="43" fontId="1" fillId="0" borderId="0" applyFont="0" applyFill="0" applyBorder="0" applyAlignment="0" applyProtection="0"/>
    <xf numFmtId="0" fontId="5" fillId="0" borderId="0"/>
    <xf numFmtId="0" fontId="7" fillId="0" borderId="0"/>
    <xf numFmtId="166" fontId="7" fillId="0" borderId="0" applyFont="0" applyFill="0" applyBorder="0" applyAlignment="0" applyProtection="0"/>
    <xf numFmtId="0" fontId="5" fillId="0" borderId="0"/>
    <xf numFmtId="9" fontId="1" fillId="0" borderId="0" applyFont="0" applyFill="0" applyBorder="0" applyAlignment="0" applyProtection="0"/>
  </cellStyleXfs>
  <cellXfs count="12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3"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vertical="center"/>
    </xf>
    <xf numFmtId="49" fontId="8" fillId="0" borderId="2"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3" fontId="8" fillId="0" borderId="3" xfId="2" applyNumberFormat="1" applyFont="1" applyFill="1" applyBorder="1" applyAlignment="1">
      <alignment horizontal="right" vertical="center" wrapText="1"/>
    </xf>
    <xf numFmtId="3" fontId="6" fillId="0" borderId="3" xfId="2" applyNumberFormat="1" applyFont="1" applyFill="1" applyBorder="1" applyAlignment="1">
      <alignment horizontal="right" vertical="center" wrapText="1"/>
    </xf>
    <xf numFmtId="49" fontId="8" fillId="0" borderId="3" xfId="2" quotePrefix="1" applyNumberFormat="1" applyFont="1" applyFill="1" applyBorder="1" applyAlignment="1">
      <alignment horizontal="center" vertical="center" wrapText="1"/>
    </xf>
    <xf numFmtId="49" fontId="6" fillId="0" borderId="3" xfId="2" quotePrefix="1" applyNumberFormat="1" applyFont="1" applyFill="1" applyBorder="1" applyAlignment="1">
      <alignment horizontal="center" vertical="center" wrapText="1"/>
    </xf>
    <xf numFmtId="3" fontId="9" fillId="0" borderId="3" xfId="2" applyNumberFormat="1" applyFont="1" applyFill="1" applyBorder="1" applyAlignment="1">
      <alignment horizontal="right" vertical="center" wrapText="1"/>
    </xf>
    <xf numFmtId="49" fontId="8" fillId="0" borderId="5" xfId="2" quotePrefix="1" applyNumberFormat="1" applyFont="1" applyFill="1" applyBorder="1" applyAlignment="1" applyProtection="1">
      <alignment horizontal="center" vertical="center" wrapText="1"/>
    </xf>
    <xf numFmtId="4" fontId="8" fillId="0" borderId="5" xfId="2" applyNumberFormat="1" applyFont="1" applyFill="1" applyBorder="1" applyAlignment="1" applyProtection="1">
      <alignment horizontal="left" vertical="center" wrapText="1"/>
    </xf>
    <xf numFmtId="4" fontId="9" fillId="0" borderId="5" xfId="2" applyNumberFormat="1" applyFont="1" applyFill="1" applyBorder="1" applyAlignment="1" applyProtection="1">
      <alignment horizontal="left" vertical="center" wrapText="1"/>
    </xf>
    <xf numFmtId="164" fontId="6" fillId="0" borderId="0" xfId="2" applyFont="1" applyFill="1" applyAlignment="1">
      <alignment vertical="center"/>
    </xf>
    <xf numFmtId="165" fontId="6" fillId="0" borderId="0" xfId="2" applyNumberFormat="1" applyFont="1" applyFill="1" applyAlignment="1">
      <alignment vertical="center"/>
    </xf>
    <xf numFmtId="49" fontId="6" fillId="0" borderId="0" xfId="2" applyNumberFormat="1" applyFont="1" applyFill="1" applyAlignment="1">
      <alignment horizontal="center" vertical="center"/>
    </xf>
    <xf numFmtId="164" fontId="6" fillId="0" borderId="7" xfId="2" applyFont="1" applyFill="1" applyBorder="1" applyAlignment="1">
      <alignment horizontal="center" vertical="center"/>
    </xf>
    <xf numFmtId="164" fontId="8" fillId="0" borderId="2" xfId="2" applyFont="1" applyFill="1" applyBorder="1" applyAlignment="1">
      <alignment vertical="center" wrapText="1"/>
    </xf>
    <xf numFmtId="3" fontId="8" fillId="0" borderId="2" xfId="2" applyNumberFormat="1" applyFont="1" applyFill="1" applyBorder="1" applyAlignment="1">
      <alignment horizontal="right" vertical="center" wrapText="1"/>
    </xf>
    <xf numFmtId="164" fontId="8" fillId="0" borderId="0" xfId="2" applyFont="1" applyFill="1" applyAlignment="1">
      <alignment vertical="center"/>
    </xf>
    <xf numFmtId="164" fontId="8" fillId="0" borderId="3" xfId="2" applyFont="1" applyFill="1" applyBorder="1" applyAlignment="1">
      <alignment vertical="center" wrapText="1"/>
    </xf>
    <xf numFmtId="164" fontId="6" fillId="0" borderId="3" xfId="2" applyFont="1" applyFill="1" applyBorder="1" applyAlignment="1">
      <alignment vertical="center" wrapText="1"/>
    </xf>
    <xf numFmtId="164" fontId="6" fillId="0" borderId="3" xfId="2" applyFont="1" applyFill="1" applyBorder="1" applyAlignment="1">
      <alignment horizontal="left" vertical="center" wrapText="1"/>
    </xf>
    <xf numFmtId="0" fontId="6" fillId="0" borderId="3" xfId="8" applyFont="1" applyBorder="1" applyAlignment="1">
      <alignment horizontal="left" vertical="center"/>
    </xf>
    <xf numFmtId="167" fontId="9" fillId="0" borderId="0" xfId="2" applyNumberFormat="1" applyFont="1" applyFill="1" applyAlignment="1">
      <alignment vertical="center"/>
    </xf>
    <xf numFmtId="49" fontId="9" fillId="0" borderId="5" xfId="2" quotePrefix="1" applyNumberFormat="1" applyFont="1" applyFill="1" applyBorder="1" applyAlignment="1" applyProtection="1">
      <alignment horizontal="center" vertical="center" wrapText="1"/>
    </xf>
    <xf numFmtId="167" fontId="8" fillId="0" borderId="0" xfId="2" applyNumberFormat="1" applyFont="1" applyFill="1" applyAlignment="1">
      <alignment vertical="center"/>
    </xf>
    <xf numFmtId="0" fontId="8" fillId="0" borderId="3" xfId="8" applyFont="1" applyBorder="1" applyAlignment="1">
      <alignment vertical="center" wrapText="1"/>
    </xf>
    <xf numFmtId="0" fontId="6" fillId="0" borderId="3" xfId="8" applyFont="1" applyBorder="1" applyAlignment="1">
      <alignment vertical="center" wrapText="1"/>
    </xf>
    <xf numFmtId="165" fontId="6" fillId="0" borderId="3" xfId="2" quotePrefix="1" applyNumberFormat="1" applyFont="1" applyFill="1" applyBorder="1" applyAlignment="1">
      <alignment horizontal="center" vertical="center" wrapText="1"/>
    </xf>
    <xf numFmtId="12" fontId="8" fillId="0" borderId="3" xfId="2" applyNumberFormat="1" applyFont="1" applyFill="1" applyBorder="1" applyAlignment="1">
      <alignment vertical="center" wrapText="1"/>
    </xf>
    <xf numFmtId="49" fontId="8" fillId="0" borderId="5" xfId="2" quotePrefix="1" applyNumberFormat="1" applyFont="1" applyFill="1" applyBorder="1" applyAlignment="1">
      <alignment horizontal="center" vertical="center" wrapText="1"/>
    </xf>
    <xf numFmtId="164" fontId="8" fillId="0" borderId="5" xfId="2" applyFont="1" applyFill="1" applyBorder="1" applyAlignment="1">
      <alignment vertical="center" wrapText="1"/>
    </xf>
    <xf numFmtId="49" fontId="6" fillId="0" borderId="5" xfId="2" quotePrefix="1" applyNumberFormat="1" applyFont="1" applyFill="1" applyBorder="1" applyAlignment="1">
      <alignment horizontal="center" vertical="center" wrapText="1"/>
    </xf>
    <xf numFmtId="164" fontId="6" fillId="0" borderId="5" xfId="2" applyFont="1" applyFill="1" applyBorder="1" applyAlignment="1">
      <alignment vertical="center" wrapText="1"/>
    </xf>
    <xf numFmtId="3" fontId="6" fillId="0" borderId="5" xfId="2" applyNumberFormat="1" applyFont="1" applyFill="1" applyBorder="1" applyAlignment="1">
      <alignment horizontal="right" vertical="center" wrapText="1"/>
    </xf>
    <xf numFmtId="49" fontId="8" fillId="0" borderId="4" xfId="2" applyNumberFormat="1" applyFont="1" applyFill="1" applyBorder="1" applyAlignment="1">
      <alignment horizontal="center" vertical="center" wrapText="1"/>
    </xf>
    <xf numFmtId="0" fontId="8" fillId="0" borderId="4" xfId="8" applyFont="1" applyBorder="1" applyAlignment="1">
      <alignment vertical="center" wrapText="1"/>
    </xf>
    <xf numFmtId="165" fontId="8" fillId="0" borderId="4" xfId="2" applyNumberFormat="1" applyFont="1" applyFill="1" applyBorder="1" applyAlignment="1">
      <alignment horizontal="center" vertical="center" wrapText="1"/>
    </xf>
    <xf numFmtId="49" fontId="6" fillId="0" borderId="0" xfId="2" applyNumberFormat="1" applyFont="1" applyFill="1" applyAlignment="1">
      <alignment horizontal="center" vertical="center" wrapText="1"/>
    </xf>
    <xf numFmtId="49" fontId="6" fillId="0" borderId="0" xfId="2" applyNumberFormat="1" applyFont="1" applyFill="1" applyAlignment="1">
      <alignment horizontal="left" vertical="center"/>
    </xf>
    <xf numFmtId="165" fontId="6" fillId="0" borderId="0" xfId="2" applyNumberFormat="1" applyFont="1" applyFill="1" applyAlignment="1">
      <alignment horizontal="left" vertical="center" wrapText="1"/>
    </xf>
    <xf numFmtId="165" fontId="6" fillId="0" borderId="0" xfId="2" applyNumberFormat="1" applyFont="1" applyFill="1" applyAlignment="1">
      <alignment horizontal="center" vertical="center" wrapText="1"/>
    </xf>
    <xf numFmtId="164" fontId="6" fillId="0" borderId="0" xfId="2" applyFont="1" applyFill="1" applyAlignment="1">
      <alignment vertical="center" wrapText="1"/>
    </xf>
    <xf numFmtId="164" fontId="6" fillId="0" borderId="0" xfId="2" applyFont="1" applyFill="1" applyAlignment="1">
      <alignment horizontal="center" vertical="center" wrapText="1"/>
    </xf>
    <xf numFmtId="49" fontId="6" fillId="0" borderId="0" xfId="2" applyNumberFormat="1" applyFont="1" applyFill="1" applyAlignment="1">
      <alignment vertical="center"/>
    </xf>
    <xf numFmtId="0" fontId="6" fillId="0" borderId="3" xfId="5" applyFont="1" applyBorder="1" applyAlignment="1">
      <alignment vertical="center" wrapText="1"/>
    </xf>
    <xf numFmtId="165" fontId="11" fillId="0" borderId="0" xfId="2" applyNumberFormat="1" applyFont="1" applyFill="1" applyAlignment="1">
      <alignment vertical="center"/>
    </xf>
    <xf numFmtId="164" fontId="11" fillId="0" borderId="0" xfId="2" applyFont="1" applyFill="1" applyAlignment="1">
      <alignment vertical="center"/>
    </xf>
    <xf numFmtId="164" fontId="8" fillId="0" borderId="1" xfId="2" applyFont="1" applyFill="1" applyBorder="1" applyAlignment="1">
      <alignment horizontal="center" vertical="center" wrapText="1"/>
    </xf>
    <xf numFmtId="164" fontId="13" fillId="2" borderId="0" xfId="2" applyFont="1" applyFill="1" applyAlignment="1">
      <alignment horizontal="left" vertical="center"/>
    </xf>
    <xf numFmtId="0" fontId="12" fillId="0" borderId="0" xfId="0" applyFont="1" applyAlignment="1">
      <alignment vertical="center" wrapText="1"/>
    </xf>
    <xf numFmtId="0" fontId="15" fillId="0" borderId="0" xfId="0" applyFont="1" applyAlignment="1">
      <alignment horizontal="center" vertical="center"/>
    </xf>
    <xf numFmtId="0" fontId="14" fillId="0" borderId="1" xfId="0" applyFont="1" applyBorder="1" applyAlignment="1">
      <alignment horizontal="center" vertical="center"/>
    </xf>
    <xf numFmtId="0" fontId="15" fillId="0" borderId="0" xfId="0" applyFont="1" applyAlignment="1">
      <alignment vertical="center" wrapText="1"/>
    </xf>
    <xf numFmtId="0" fontId="14" fillId="0" borderId="1"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justify" vertical="center" wrapText="1"/>
    </xf>
    <xf numFmtId="0" fontId="18" fillId="0" borderId="1" xfId="0" applyFont="1" applyBorder="1" applyAlignment="1">
      <alignment vertical="center" wrapText="1"/>
    </xf>
    <xf numFmtId="0" fontId="18" fillId="0" borderId="1" xfId="0" applyFont="1" applyBorder="1" applyAlignment="1">
      <alignment vertical="center"/>
    </xf>
    <xf numFmtId="0" fontId="17" fillId="0" borderId="0" xfId="0" applyFont="1" applyAlignment="1">
      <alignment horizontal="center"/>
    </xf>
    <xf numFmtId="0" fontId="18" fillId="0" borderId="1" xfId="0" quotePrefix="1" applyFont="1" applyBorder="1" applyAlignment="1">
      <alignment horizontal="justify" vertical="center" wrapText="1"/>
    </xf>
    <xf numFmtId="0" fontId="18" fillId="0" borderId="1" xfId="0" quotePrefix="1" applyFont="1" applyBorder="1" applyAlignment="1">
      <alignment horizontal="left" vertical="center" wrapText="1"/>
    </xf>
    <xf numFmtId="0" fontId="10" fillId="0" borderId="1" xfId="0" applyFont="1" applyBorder="1" applyAlignment="1">
      <alignment horizontal="justify" vertical="center" wrapText="1"/>
    </xf>
    <xf numFmtId="0" fontId="22" fillId="0" borderId="0" xfId="0" applyFont="1"/>
    <xf numFmtId="0" fontId="18" fillId="0" borderId="1" xfId="0" quotePrefix="1" applyFont="1" applyBorder="1" applyAlignment="1">
      <alignment vertical="center" wrapText="1"/>
    </xf>
    <xf numFmtId="0" fontId="17" fillId="0" borderId="1" xfId="0" applyFont="1" applyBorder="1" applyAlignment="1">
      <alignment wrapText="1"/>
    </xf>
    <xf numFmtId="0" fontId="18" fillId="0" borderId="1" xfId="0" applyFont="1" applyBorder="1" applyAlignment="1">
      <alignment horizontal="center" vertical="center" wrapText="1"/>
    </xf>
    <xf numFmtId="0" fontId="10" fillId="0" borderId="1" xfId="0" applyFont="1" applyBorder="1" applyAlignment="1">
      <alignment horizontal="left" vertical="center" wrapText="1"/>
    </xf>
    <xf numFmtId="0" fontId="18" fillId="0" borderId="1" xfId="0" quotePrefix="1" applyFont="1" applyBorder="1" applyAlignment="1">
      <alignment horizontal="center" vertical="center" wrapText="1"/>
    </xf>
    <xf numFmtId="0" fontId="18" fillId="0" borderId="1" xfId="0" applyFont="1" applyBorder="1" applyAlignment="1">
      <alignment horizontal="left" vertical="center" wrapText="1"/>
    </xf>
    <xf numFmtId="9" fontId="18" fillId="0" borderId="1" xfId="9" quotePrefix="1" applyFont="1" applyBorder="1" applyAlignment="1">
      <alignment horizontal="center" vertical="center" wrapText="1"/>
    </xf>
    <xf numFmtId="9" fontId="10" fillId="0" borderId="1" xfId="9" applyFont="1" applyBorder="1" applyAlignment="1">
      <alignment horizontal="center" vertical="center"/>
    </xf>
    <xf numFmtId="9" fontId="18" fillId="0" borderId="1" xfId="9" applyFont="1" applyBorder="1" applyAlignment="1">
      <alignment horizontal="center" vertical="center"/>
    </xf>
    <xf numFmtId="9" fontId="10" fillId="0" borderId="1" xfId="9" applyFont="1" applyBorder="1" applyAlignment="1">
      <alignment horizontal="center" vertical="center" wrapText="1"/>
    </xf>
    <xf numFmtId="9" fontId="17" fillId="0" borderId="1" xfId="9" applyFont="1" applyBorder="1" applyAlignment="1">
      <alignment horizontal="center" vertical="center" wrapText="1"/>
    </xf>
    <xf numFmtId="9" fontId="18" fillId="0" borderId="1" xfId="9" applyFont="1" applyBorder="1" applyAlignment="1">
      <alignment horizontal="center" vertical="center" wrapText="1"/>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0" fillId="0" borderId="1" xfId="0" applyFont="1" applyBorder="1" applyAlignment="1">
      <alignment horizontal="left" vertical="center" wrapText="1"/>
    </xf>
    <xf numFmtId="0" fontId="18" fillId="0" borderId="1" xfId="0" quotePrefix="1" applyFont="1" applyBorder="1" applyAlignment="1">
      <alignment horizontal="center" vertical="center" wrapText="1"/>
    </xf>
    <xf numFmtId="0" fontId="18" fillId="0" borderId="1" xfId="0" applyFont="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9" fontId="6" fillId="0" borderId="0" xfId="2" applyNumberFormat="1" applyFont="1" applyFill="1" applyAlignment="1">
      <alignment horizontal="left" vertical="center" wrapText="1"/>
    </xf>
    <xf numFmtId="164" fontId="6" fillId="0" borderId="0" xfId="2" applyFont="1" applyFill="1" applyAlignment="1">
      <alignment horizontal="left" vertical="center"/>
    </xf>
    <xf numFmtId="165" fontId="10" fillId="0" borderId="0" xfId="2" applyNumberFormat="1" applyFont="1" applyFill="1" applyAlignment="1">
      <alignment horizontal="center" vertical="center" wrapText="1"/>
    </xf>
    <xf numFmtId="165" fontId="6" fillId="0" borderId="0" xfId="2" applyNumberFormat="1" applyFont="1" applyFill="1" applyAlignment="1">
      <alignment horizontal="center" vertical="center"/>
    </xf>
    <xf numFmtId="49" fontId="8" fillId="0" borderId="8" xfId="2" applyNumberFormat="1" applyFont="1" applyFill="1" applyBorder="1" applyAlignment="1">
      <alignment horizontal="center" vertical="center" wrapText="1"/>
    </xf>
    <xf numFmtId="49" fontId="8" fillId="0" borderId="11" xfId="2" applyNumberFormat="1" applyFont="1" applyFill="1" applyBorder="1" applyAlignment="1">
      <alignment horizontal="center" vertical="center" wrapText="1"/>
    </xf>
    <xf numFmtId="49" fontId="8" fillId="0" borderId="14" xfId="2" applyNumberFormat="1" applyFont="1" applyFill="1" applyBorder="1" applyAlignment="1">
      <alignment horizontal="center" vertical="center" wrapText="1"/>
    </xf>
    <xf numFmtId="164" fontId="8" fillId="0" borderId="9" xfId="2" applyFont="1" applyFill="1" applyBorder="1" applyAlignment="1">
      <alignment horizontal="center" vertical="center" wrapText="1"/>
    </xf>
    <xf numFmtId="164" fontId="8" fillId="0" borderId="12" xfId="2" applyFont="1" applyFill="1" applyBorder="1" applyAlignment="1">
      <alignment horizontal="center" vertical="center" wrapText="1"/>
    </xf>
    <xf numFmtId="164" fontId="8" fillId="0" borderId="15" xfId="2" applyFont="1" applyFill="1" applyBorder="1" applyAlignment="1">
      <alignment horizontal="center" vertical="center" wrapText="1"/>
    </xf>
    <xf numFmtId="164" fontId="8" fillId="0" borderId="10" xfId="2" applyFont="1" applyFill="1" applyBorder="1" applyAlignment="1">
      <alignment horizontal="center" vertical="center" wrapText="1"/>
    </xf>
    <xf numFmtId="164" fontId="8" fillId="0" borderId="13" xfId="2" applyFont="1" applyFill="1" applyBorder="1" applyAlignment="1">
      <alignment horizontal="center" vertical="center" wrapText="1"/>
    </xf>
    <xf numFmtId="164" fontId="8" fillId="0" borderId="16" xfId="2" applyFont="1" applyFill="1" applyBorder="1" applyAlignment="1">
      <alignment horizontal="center" vertical="center" wrapText="1"/>
    </xf>
    <xf numFmtId="164" fontId="8" fillId="0" borderId="1" xfId="2" applyFont="1" applyFill="1" applyBorder="1" applyAlignment="1">
      <alignment horizontal="center" vertical="center" wrapText="1"/>
    </xf>
    <xf numFmtId="164" fontId="8" fillId="0" borderId="17" xfId="2" applyFont="1" applyFill="1" applyBorder="1" applyAlignment="1">
      <alignment horizontal="center" vertical="center" wrapText="1"/>
    </xf>
    <xf numFmtId="164" fontId="8" fillId="0" borderId="18" xfId="2" applyFont="1" applyFill="1" applyBorder="1" applyAlignment="1">
      <alignment horizontal="center" vertical="center" wrapText="1"/>
    </xf>
    <xf numFmtId="164" fontId="8" fillId="0" borderId="19" xfId="2" applyFont="1" applyFill="1" applyBorder="1" applyAlignment="1">
      <alignment horizontal="center" vertical="center" wrapText="1"/>
    </xf>
    <xf numFmtId="164" fontId="8" fillId="0" borderId="6" xfId="2" applyFont="1" applyFill="1" applyBorder="1" applyAlignment="1">
      <alignment horizontal="center" vertical="center" wrapText="1"/>
    </xf>
    <xf numFmtId="164" fontId="8" fillId="0" borderId="20" xfId="2" applyFont="1" applyFill="1" applyBorder="1" applyAlignment="1">
      <alignment horizontal="center" vertical="center" wrapText="1"/>
    </xf>
    <xf numFmtId="168" fontId="6" fillId="0" borderId="0" xfId="2" applyNumberFormat="1" applyFont="1" applyFill="1" applyAlignment="1">
      <alignment horizontal="left" vertical="center" wrapText="1"/>
    </xf>
  </cellXfs>
  <cellStyles count="10">
    <cellStyle name="AutoFormat-Optionen 2 2" xfId="8" xr:uid="{AEF21E2F-DED0-4077-8279-44FE24962942}"/>
    <cellStyle name="Comma 10 2" xfId="2" xr:uid="{454F961D-457B-4D7D-9010-3EF651FCE7E2}"/>
    <cellStyle name="Comma 14" xfId="1" xr:uid="{9DD687D9-2871-4ED8-989B-A7C71747970A}"/>
    <cellStyle name="Comma 22 3" xfId="4" xr:uid="{4832AC30-D10F-4AA8-984C-54CB1FCFA5A0}"/>
    <cellStyle name="Comma 23" xfId="7" xr:uid="{2C6BC9C7-1BCC-499C-8633-86A9F35679DB}"/>
    <cellStyle name="Normal" xfId="0" builtinId="0"/>
    <cellStyle name="Normal 10" xfId="6" xr:uid="{191378D5-C9A2-434B-80B6-8809AFF27416}"/>
    <cellStyle name="Normal 5 3" xfId="5" xr:uid="{FCCB9E07-B33B-414B-81FB-275461A7F70C}"/>
    <cellStyle name="Normal 9 2" xfId="3" xr:uid="{CE6A9708-A39B-460B-8C90-C0854B9D73A5}"/>
    <cellStyle name="Percent" xfId="9" builtinId="5"/>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BC396-8032-400D-B8DB-F75C4C43AA27}">
  <sheetPr>
    <pageSetUpPr fitToPage="1"/>
  </sheetPr>
  <dimension ref="A1:J77"/>
  <sheetViews>
    <sheetView tabSelected="1" zoomScale="80" zoomScaleNormal="80" workbookViewId="0">
      <pane xSplit="2" ySplit="5" topLeftCell="C6" activePane="bottomRight" state="frozen"/>
      <selection pane="topRight" activeCell="C1" sqref="C1"/>
      <selection pane="bottomLeft" activeCell="A6" sqref="A6"/>
      <selection pane="bottomRight" activeCell="F5" sqref="F5"/>
    </sheetView>
  </sheetViews>
  <sheetFormatPr defaultColWidth="9.140625" defaultRowHeight="15" x14ac:dyDescent="0.25"/>
  <cols>
    <col min="1" max="1" width="5.140625" style="73" customWidth="1"/>
    <col min="2" max="2" width="29.42578125" style="73" customWidth="1"/>
    <col min="3" max="3" width="29.42578125" style="82" customWidth="1"/>
    <col min="4" max="4" width="33.5703125" style="73" customWidth="1"/>
    <col min="5" max="5" width="7.140625" style="99" customWidth="1"/>
    <col min="6" max="6" width="29.85546875" style="73" customWidth="1"/>
    <col min="7" max="7" width="34.28515625" style="73" customWidth="1"/>
    <col min="8" max="8" width="9.42578125" style="73" customWidth="1"/>
    <col min="9" max="9" width="7.28515625" style="82" customWidth="1"/>
    <col min="10" max="10" width="18.7109375" style="82" customWidth="1"/>
    <col min="11" max="16384" width="9.140625" style="73"/>
  </cols>
  <sheetData>
    <row r="1" spans="1:10" x14ac:dyDescent="0.25">
      <c r="A1" s="104" t="s">
        <v>154</v>
      </c>
      <c r="B1" s="104"/>
      <c r="C1" s="104"/>
      <c r="D1" s="104"/>
      <c r="E1" s="104"/>
      <c r="F1" s="104"/>
      <c r="G1" s="104"/>
      <c r="H1" s="104"/>
      <c r="I1" s="104"/>
      <c r="J1" s="104"/>
    </row>
    <row r="2" spans="1:10" ht="54.75" customHeight="1" x14ac:dyDescent="0.25">
      <c r="A2" s="105" t="s">
        <v>294</v>
      </c>
      <c r="B2" s="105"/>
      <c r="C2" s="105"/>
      <c r="D2" s="105"/>
      <c r="E2" s="105"/>
      <c r="F2" s="105"/>
      <c r="G2" s="105"/>
      <c r="H2" s="105"/>
      <c r="I2" s="105"/>
      <c r="J2" s="105"/>
    </row>
    <row r="3" spans="1:10" x14ac:dyDescent="0.25">
      <c r="A3" s="106" t="s">
        <v>329</v>
      </c>
      <c r="B3" s="106"/>
      <c r="C3" s="106"/>
      <c r="D3" s="106"/>
      <c r="E3" s="106"/>
      <c r="F3" s="106"/>
      <c r="G3" s="106"/>
      <c r="H3" s="106"/>
      <c r="I3" s="106"/>
      <c r="J3" s="106"/>
    </row>
    <row r="4" spans="1:10" x14ac:dyDescent="0.25">
      <c r="A4" s="68"/>
      <c r="B4" s="70"/>
      <c r="C4" s="72"/>
      <c r="D4" s="68"/>
      <c r="E4" s="68"/>
      <c r="F4" s="68"/>
      <c r="G4" s="68"/>
      <c r="H4" s="68"/>
      <c r="I4" s="68"/>
      <c r="J4" s="72"/>
    </row>
    <row r="5" spans="1:10" ht="99.75" x14ac:dyDescent="0.25">
      <c r="A5" s="69" t="s">
        <v>0</v>
      </c>
      <c r="B5" s="71" t="s">
        <v>1</v>
      </c>
      <c r="C5" s="71" t="s">
        <v>295</v>
      </c>
      <c r="D5" s="71" t="s">
        <v>220</v>
      </c>
      <c r="E5" s="71" t="s">
        <v>313</v>
      </c>
      <c r="F5" s="71" t="s">
        <v>221</v>
      </c>
      <c r="G5" s="71" t="s">
        <v>153</v>
      </c>
      <c r="H5" s="71" t="s">
        <v>155</v>
      </c>
      <c r="I5" s="71" t="s">
        <v>313</v>
      </c>
      <c r="J5" s="71" t="s">
        <v>9</v>
      </c>
    </row>
    <row r="6" spans="1:10" ht="15.75" x14ac:dyDescent="0.25">
      <c r="A6" s="74" t="s">
        <v>2</v>
      </c>
      <c r="B6" s="90" t="s">
        <v>156</v>
      </c>
      <c r="C6" s="77"/>
      <c r="D6" s="75"/>
      <c r="E6" s="74"/>
      <c r="F6" s="76"/>
      <c r="G6" s="76"/>
      <c r="H6" s="76"/>
      <c r="I6" s="77"/>
      <c r="J6" s="77"/>
    </row>
    <row r="7" spans="1:10" ht="15.75" x14ac:dyDescent="0.25">
      <c r="A7" s="74" t="s">
        <v>3</v>
      </c>
      <c r="B7" s="90" t="s">
        <v>157</v>
      </c>
      <c r="C7" s="77"/>
      <c r="D7" s="74"/>
      <c r="E7" s="74"/>
      <c r="F7" s="77"/>
      <c r="G7" s="77"/>
      <c r="H7" s="77"/>
      <c r="I7" s="77"/>
      <c r="J7" s="77"/>
    </row>
    <row r="8" spans="1:10" ht="94.5" x14ac:dyDescent="0.25">
      <c r="A8" s="78">
        <v>1</v>
      </c>
      <c r="B8" s="92" t="s">
        <v>223</v>
      </c>
      <c r="C8" s="89" t="s">
        <v>296</v>
      </c>
      <c r="D8" s="84" t="s">
        <v>226</v>
      </c>
      <c r="E8" s="93">
        <v>1</v>
      </c>
      <c r="F8" s="89" t="s">
        <v>158</v>
      </c>
      <c r="G8" s="89" t="s">
        <v>225</v>
      </c>
      <c r="H8" s="93">
        <f>3/2</f>
        <v>1.5</v>
      </c>
      <c r="I8" s="93">
        <v>1</v>
      </c>
      <c r="J8" s="89" t="s">
        <v>210</v>
      </c>
    </row>
    <row r="9" spans="1:10" ht="194.25" customHeight="1" x14ac:dyDescent="0.25">
      <c r="A9" s="78">
        <v>2</v>
      </c>
      <c r="B9" s="92" t="s">
        <v>222</v>
      </c>
      <c r="C9" s="89" t="s">
        <v>296</v>
      </c>
      <c r="D9" s="83" t="s">
        <v>312</v>
      </c>
      <c r="E9" s="93">
        <v>1</v>
      </c>
      <c r="F9" s="79" t="s">
        <v>211</v>
      </c>
      <c r="G9" s="89" t="s">
        <v>224</v>
      </c>
      <c r="H9" s="93">
        <f>3/2</f>
        <v>1.5</v>
      </c>
      <c r="I9" s="93">
        <v>1</v>
      </c>
      <c r="J9" s="89" t="s">
        <v>261</v>
      </c>
    </row>
    <row r="10" spans="1:10" ht="125.25" customHeight="1" x14ac:dyDescent="0.25">
      <c r="A10" s="78">
        <v>3</v>
      </c>
      <c r="B10" s="92" t="s">
        <v>227</v>
      </c>
      <c r="C10" s="89"/>
      <c r="D10" s="83" t="s">
        <v>228</v>
      </c>
      <c r="E10" s="93">
        <f>150/200</f>
        <v>0.75</v>
      </c>
      <c r="F10" s="100" t="s">
        <v>231</v>
      </c>
      <c r="G10" s="89" t="s">
        <v>232</v>
      </c>
      <c r="H10" s="93">
        <f>25/15</f>
        <v>1.6666666666666667</v>
      </c>
      <c r="I10" s="93">
        <f>25/35</f>
        <v>0.7142857142857143</v>
      </c>
      <c r="J10" s="89" t="s">
        <v>261</v>
      </c>
    </row>
    <row r="11" spans="1:10" ht="104.25" customHeight="1" x14ac:dyDescent="0.25">
      <c r="A11" s="78">
        <v>4</v>
      </c>
      <c r="B11" s="92" t="s">
        <v>229</v>
      </c>
      <c r="C11" s="89"/>
      <c r="D11" s="83" t="s">
        <v>230</v>
      </c>
      <c r="E11" s="93">
        <f>100/200</f>
        <v>0.5</v>
      </c>
      <c r="F11" s="100"/>
      <c r="G11" s="89" t="s">
        <v>233</v>
      </c>
      <c r="H11" s="93">
        <f>2/1-1</f>
        <v>1</v>
      </c>
      <c r="I11" s="93">
        <f>200/300</f>
        <v>0.66666666666666663</v>
      </c>
      <c r="J11" s="89" t="s">
        <v>261</v>
      </c>
    </row>
    <row r="12" spans="1:10" ht="94.5" x14ac:dyDescent="0.25">
      <c r="A12" s="78">
        <v>5</v>
      </c>
      <c r="B12" s="92" t="s">
        <v>159</v>
      </c>
      <c r="C12" s="89" t="s">
        <v>297</v>
      </c>
      <c r="D12" s="84" t="s">
        <v>234</v>
      </c>
      <c r="E12" s="93">
        <v>1</v>
      </c>
      <c r="F12" s="89" t="s">
        <v>160</v>
      </c>
      <c r="G12" s="89" t="s">
        <v>160</v>
      </c>
      <c r="H12" s="93">
        <f>40/25</f>
        <v>1.6</v>
      </c>
      <c r="I12" s="93">
        <v>1</v>
      </c>
      <c r="J12" s="89" t="s">
        <v>210</v>
      </c>
    </row>
    <row r="13" spans="1:10" ht="31.5" x14ac:dyDescent="0.25">
      <c r="A13" s="74" t="s">
        <v>10</v>
      </c>
      <c r="B13" s="90" t="s">
        <v>161</v>
      </c>
      <c r="C13" s="77"/>
      <c r="D13" s="74"/>
      <c r="E13" s="94"/>
      <c r="F13" s="77"/>
      <c r="G13" s="77"/>
      <c r="H13" s="94"/>
      <c r="I13" s="94"/>
      <c r="J13" s="77"/>
    </row>
    <row r="14" spans="1:10" ht="31.5" x14ac:dyDescent="0.25">
      <c r="A14" s="78">
        <v>1</v>
      </c>
      <c r="B14" s="92" t="s">
        <v>162</v>
      </c>
      <c r="C14" s="89"/>
      <c r="D14" s="78"/>
      <c r="E14" s="95"/>
      <c r="F14" s="89"/>
      <c r="G14" s="89"/>
      <c r="H14" s="95"/>
      <c r="I14" s="95"/>
      <c r="J14" s="89"/>
    </row>
    <row r="15" spans="1:10" ht="94.5" x14ac:dyDescent="0.25">
      <c r="A15" s="78" t="s">
        <v>66</v>
      </c>
      <c r="B15" s="92" t="s">
        <v>163</v>
      </c>
      <c r="C15" s="89" t="s">
        <v>330</v>
      </c>
      <c r="D15" s="91" t="s">
        <v>235</v>
      </c>
      <c r="E15" s="93">
        <v>1</v>
      </c>
      <c r="F15" s="89" t="s">
        <v>212</v>
      </c>
      <c r="G15" s="89" t="s">
        <v>212</v>
      </c>
      <c r="H15" s="93">
        <f>16/10</f>
        <v>1.6</v>
      </c>
      <c r="I15" s="93">
        <v>1</v>
      </c>
      <c r="J15" s="89" t="s">
        <v>210</v>
      </c>
    </row>
    <row r="16" spans="1:10" ht="63" x14ac:dyDescent="0.25">
      <c r="A16" s="78" t="s">
        <v>67</v>
      </c>
      <c r="B16" s="92" t="s">
        <v>164</v>
      </c>
      <c r="C16" s="89"/>
      <c r="D16" s="78"/>
      <c r="E16" s="95"/>
      <c r="F16" s="89"/>
      <c r="G16" s="89"/>
      <c r="H16" s="95"/>
      <c r="I16" s="95"/>
      <c r="J16" s="89" t="s">
        <v>165</v>
      </c>
    </row>
    <row r="17" spans="1:10" ht="78.75" x14ac:dyDescent="0.25">
      <c r="A17" s="78"/>
      <c r="B17" s="92" t="s">
        <v>166</v>
      </c>
      <c r="C17" s="89" t="s">
        <v>298</v>
      </c>
      <c r="D17" s="91" t="s">
        <v>250</v>
      </c>
      <c r="E17" s="93">
        <v>1</v>
      </c>
      <c r="F17" s="89" t="s">
        <v>167</v>
      </c>
      <c r="G17" s="89" t="s">
        <v>241</v>
      </c>
      <c r="H17" s="93">
        <f>80/45</f>
        <v>1.7777777777777777</v>
      </c>
      <c r="I17" s="93">
        <v>1</v>
      </c>
      <c r="J17" s="89" t="s">
        <v>168</v>
      </c>
    </row>
    <row r="18" spans="1:10" ht="158.25" customHeight="1" x14ac:dyDescent="0.25">
      <c r="A18" s="78"/>
      <c r="B18" s="92" t="s">
        <v>169</v>
      </c>
      <c r="C18" s="91" t="s">
        <v>303</v>
      </c>
      <c r="D18" s="91" t="s">
        <v>251</v>
      </c>
      <c r="E18" s="93">
        <v>1</v>
      </c>
      <c r="F18" s="89" t="s">
        <v>170</v>
      </c>
      <c r="G18" s="89" t="s">
        <v>242</v>
      </c>
      <c r="H18" s="93">
        <f>60/35</f>
        <v>1.7142857142857142</v>
      </c>
      <c r="I18" s="93">
        <v>1</v>
      </c>
      <c r="J18" s="89" t="s">
        <v>168</v>
      </c>
    </row>
    <row r="19" spans="1:10" ht="47.25" x14ac:dyDescent="0.25">
      <c r="A19" s="78" t="s">
        <v>68</v>
      </c>
      <c r="B19" s="92" t="s">
        <v>171</v>
      </c>
      <c r="C19" s="89"/>
      <c r="D19" s="78"/>
      <c r="E19" s="95"/>
      <c r="F19" s="89"/>
      <c r="G19" s="89"/>
      <c r="H19" s="95"/>
      <c r="I19" s="95"/>
      <c r="J19" s="89" t="s">
        <v>188</v>
      </c>
    </row>
    <row r="20" spans="1:10" ht="47.25" x14ac:dyDescent="0.25">
      <c r="A20" s="78" t="s">
        <v>4</v>
      </c>
      <c r="B20" s="92" t="s">
        <v>172</v>
      </c>
      <c r="C20" s="89"/>
      <c r="D20" s="91"/>
      <c r="E20" s="93"/>
      <c r="F20" s="89" t="s">
        <v>170</v>
      </c>
      <c r="G20" s="89" t="s">
        <v>242</v>
      </c>
      <c r="H20" s="93">
        <f>60/45</f>
        <v>1.3333333333333333</v>
      </c>
      <c r="I20" s="93">
        <v>1</v>
      </c>
      <c r="J20" s="89" t="s">
        <v>210</v>
      </c>
    </row>
    <row r="21" spans="1:10" ht="63" x14ac:dyDescent="0.25">
      <c r="A21" s="78" t="s">
        <v>6</v>
      </c>
      <c r="B21" s="92" t="s">
        <v>314</v>
      </c>
      <c r="C21" s="89" t="s">
        <v>298</v>
      </c>
      <c r="D21" s="91" t="s">
        <v>316</v>
      </c>
      <c r="E21" s="93">
        <v>1</v>
      </c>
      <c r="F21" s="89"/>
      <c r="G21" s="89"/>
      <c r="H21" s="93"/>
      <c r="I21" s="93"/>
      <c r="J21" s="89"/>
    </row>
    <row r="22" spans="1:10" ht="63" x14ac:dyDescent="0.25">
      <c r="A22" s="78" t="s">
        <v>6</v>
      </c>
      <c r="B22" s="92" t="s">
        <v>315</v>
      </c>
      <c r="C22" s="91" t="s">
        <v>303</v>
      </c>
      <c r="D22" s="91" t="s">
        <v>317</v>
      </c>
      <c r="E22" s="93">
        <v>1</v>
      </c>
      <c r="F22" s="89"/>
      <c r="G22" s="89"/>
      <c r="H22" s="93"/>
      <c r="I22" s="93"/>
      <c r="J22" s="89"/>
    </row>
    <row r="23" spans="1:10" ht="15.75" x14ac:dyDescent="0.25">
      <c r="A23" s="78" t="s">
        <v>5</v>
      </c>
      <c r="B23" s="92" t="s">
        <v>173</v>
      </c>
      <c r="C23" s="91"/>
      <c r="D23" s="91"/>
      <c r="E23" s="93"/>
      <c r="F23" s="89"/>
      <c r="G23" s="89"/>
      <c r="H23" s="93"/>
      <c r="I23" s="93"/>
      <c r="J23" s="89"/>
    </row>
    <row r="24" spans="1:10" ht="47.25" x14ac:dyDescent="0.25">
      <c r="A24" s="78" t="s">
        <v>6</v>
      </c>
      <c r="B24" s="92" t="s">
        <v>322</v>
      </c>
      <c r="C24" s="91"/>
      <c r="D24" s="91"/>
      <c r="E24" s="93"/>
      <c r="F24" s="89" t="s">
        <v>174</v>
      </c>
      <c r="G24" s="89" t="s">
        <v>243</v>
      </c>
      <c r="H24" s="93">
        <f>50/35</f>
        <v>1.4285714285714286</v>
      </c>
      <c r="I24" s="93">
        <v>1</v>
      </c>
      <c r="J24" s="89" t="s">
        <v>210</v>
      </c>
    </row>
    <row r="25" spans="1:10" ht="63" x14ac:dyDescent="0.25">
      <c r="A25" s="78"/>
      <c r="B25" s="92" t="s">
        <v>318</v>
      </c>
      <c r="C25" s="89" t="s">
        <v>298</v>
      </c>
      <c r="D25" s="91" t="s">
        <v>316</v>
      </c>
      <c r="E25" s="93">
        <v>1</v>
      </c>
      <c r="F25" s="89"/>
      <c r="G25" s="89"/>
      <c r="H25" s="93"/>
      <c r="I25" s="93"/>
      <c r="J25" s="89"/>
    </row>
    <row r="26" spans="1:10" ht="63" x14ac:dyDescent="0.25">
      <c r="A26" s="78"/>
      <c r="B26" s="92" t="s">
        <v>319</v>
      </c>
      <c r="C26" s="91" t="s">
        <v>303</v>
      </c>
      <c r="D26" s="91" t="s">
        <v>317</v>
      </c>
      <c r="E26" s="93">
        <v>1</v>
      </c>
      <c r="F26" s="89"/>
      <c r="G26" s="89"/>
      <c r="H26" s="93"/>
      <c r="I26" s="93"/>
      <c r="J26" s="89"/>
    </row>
    <row r="27" spans="1:10" ht="68.25" customHeight="1" x14ac:dyDescent="0.25">
      <c r="A27" s="78"/>
      <c r="B27" s="92" t="s">
        <v>207</v>
      </c>
      <c r="C27" s="91" t="s">
        <v>278</v>
      </c>
      <c r="D27" s="91" t="s">
        <v>320</v>
      </c>
      <c r="E27" s="93" t="s">
        <v>321</v>
      </c>
      <c r="F27" s="89"/>
      <c r="G27" s="89"/>
      <c r="H27" s="93"/>
      <c r="I27" s="93"/>
      <c r="J27" s="89"/>
    </row>
    <row r="28" spans="1:10" ht="15.75" x14ac:dyDescent="0.25">
      <c r="A28" s="78" t="s">
        <v>6</v>
      </c>
      <c r="B28" s="92" t="s">
        <v>323</v>
      </c>
      <c r="C28" s="91"/>
      <c r="D28" s="91"/>
      <c r="E28" s="93"/>
      <c r="F28" s="89"/>
      <c r="G28" s="89"/>
      <c r="H28" s="93"/>
      <c r="I28" s="93"/>
      <c r="J28" s="89"/>
    </row>
    <row r="29" spans="1:10" ht="47.25" customHeight="1" x14ac:dyDescent="0.25">
      <c r="A29" s="81"/>
      <c r="B29" s="92" t="s">
        <v>299</v>
      </c>
      <c r="C29" s="89"/>
      <c r="D29" s="91" t="s">
        <v>252</v>
      </c>
      <c r="E29" s="93">
        <f>200/350</f>
        <v>0.5714285714285714</v>
      </c>
      <c r="F29" s="89"/>
      <c r="G29" s="89"/>
      <c r="H29" s="93"/>
      <c r="I29" s="93"/>
      <c r="J29" s="89" t="s">
        <v>261</v>
      </c>
    </row>
    <row r="30" spans="1:10" ht="48.75" customHeight="1" x14ac:dyDescent="0.25">
      <c r="A30" s="81"/>
      <c r="B30" s="92" t="s">
        <v>301</v>
      </c>
      <c r="C30" s="89"/>
      <c r="D30" s="91" t="s">
        <v>253</v>
      </c>
      <c r="E30" s="93">
        <f>150/300</f>
        <v>0.5</v>
      </c>
      <c r="F30" s="89"/>
      <c r="G30" s="89"/>
      <c r="H30" s="93"/>
      <c r="I30" s="93"/>
      <c r="J30" s="80"/>
    </row>
    <row r="31" spans="1:10" ht="86.25" customHeight="1" x14ac:dyDescent="0.25">
      <c r="A31" s="78"/>
      <c r="B31" s="92" t="s">
        <v>300</v>
      </c>
      <c r="C31" s="89"/>
      <c r="D31" s="91"/>
      <c r="E31" s="93"/>
      <c r="F31" s="89"/>
      <c r="G31" s="89" t="s">
        <v>324</v>
      </c>
      <c r="H31" s="93"/>
      <c r="I31" s="93">
        <f>3/5</f>
        <v>0.6</v>
      </c>
      <c r="J31" s="100" t="s">
        <v>261</v>
      </c>
    </row>
    <row r="32" spans="1:10" ht="48.75" customHeight="1" x14ac:dyDescent="0.25">
      <c r="A32" s="78"/>
      <c r="B32" s="92" t="s">
        <v>302</v>
      </c>
      <c r="C32" s="89"/>
      <c r="D32" s="91"/>
      <c r="E32" s="93"/>
      <c r="F32" s="89"/>
      <c r="G32" s="89" t="s">
        <v>325</v>
      </c>
      <c r="H32" s="93"/>
      <c r="I32" s="93">
        <f>4/5</f>
        <v>0.8</v>
      </c>
      <c r="J32" s="100"/>
    </row>
    <row r="33" spans="1:10" ht="63" x14ac:dyDescent="0.25">
      <c r="A33" s="78">
        <v>2</v>
      </c>
      <c r="B33" s="92" t="s">
        <v>213</v>
      </c>
      <c r="C33" s="89"/>
      <c r="D33" s="78"/>
      <c r="E33" s="95"/>
      <c r="F33" s="89"/>
      <c r="G33" s="89"/>
      <c r="H33" s="95"/>
      <c r="I33" s="95"/>
      <c r="J33" s="89"/>
    </row>
    <row r="34" spans="1:10" ht="31.5" x14ac:dyDescent="0.25">
      <c r="A34" s="78" t="s">
        <v>70</v>
      </c>
      <c r="B34" s="92" t="s">
        <v>175</v>
      </c>
      <c r="C34" s="89"/>
      <c r="D34" s="78"/>
      <c r="E34" s="95"/>
      <c r="F34" s="89"/>
      <c r="G34" s="89"/>
      <c r="H34" s="95"/>
      <c r="I34" s="95"/>
      <c r="J34" s="89" t="s">
        <v>188</v>
      </c>
    </row>
    <row r="35" spans="1:10" ht="121.5" customHeight="1" x14ac:dyDescent="0.25">
      <c r="A35" s="78" t="s">
        <v>4</v>
      </c>
      <c r="B35" s="92" t="s">
        <v>176</v>
      </c>
      <c r="C35" s="89" t="s">
        <v>331</v>
      </c>
      <c r="D35" s="91" t="s">
        <v>238</v>
      </c>
      <c r="E35" s="93">
        <v>1</v>
      </c>
      <c r="F35" s="89" t="s">
        <v>214</v>
      </c>
      <c r="G35" s="89" t="s">
        <v>244</v>
      </c>
      <c r="H35" s="93">
        <f>20/12</f>
        <v>1.6666666666666667</v>
      </c>
      <c r="I35" s="93">
        <v>1</v>
      </c>
      <c r="J35" s="89" t="s">
        <v>168</v>
      </c>
    </row>
    <row r="36" spans="1:10" ht="110.25" x14ac:dyDescent="0.25">
      <c r="A36" s="78" t="s">
        <v>5</v>
      </c>
      <c r="B36" s="92" t="s">
        <v>164</v>
      </c>
      <c r="C36" s="89" t="s">
        <v>304</v>
      </c>
      <c r="D36" s="91" t="s">
        <v>237</v>
      </c>
      <c r="E36" s="93">
        <v>1</v>
      </c>
      <c r="F36" s="89" t="s">
        <v>177</v>
      </c>
      <c r="G36" s="89" t="s">
        <v>245</v>
      </c>
      <c r="H36" s="93">
        <f>(12/(10/2)-1)</f>
        <v>1.4</v>
      </c>
      <c r="I36" s="93">
        <v>1</v>
      </c>
      <c r="J36" s="89" t="s">
        <v>168</v>
      </c>
    </row>
    <row r="37" spans="1:10" ht="110.25" x14ac:dyDescent="0.25">
      <c r="A37" s="78" t="s">
        <v>7</v>
      </c>
      <c r="B37" s="92" t="s">
        <v>171</v>
      </c>
      <c r="C37" s="89" t="s">
        <v>304</v>
      </c>
      <c r="D37" s="91" t="s">
        <v>236</v>
      </c>
      <c r="E37" s="93">
        <v>1</v>
      </c>
      <c r="F37" s="89" t="s">
        <v>178</v>
      </c>
      <c r="G37" s="89" t="s">
        <v>246</v>
      </c>
      <c r="H37" s="93">
        <f>14/10</f>
        <v>1.4</v>
      </c>
      <c r="I37" s="93">
        <v>1</v>
      </c>
      <c r="J37" s="89" t="s">
        <v>210</v>
      </c>
    </row>
    <row r="38" spans="1:10" ht="15.75" x14ac:dyDescent="0.25">
      <c r="A38" s="78" t="s">
        <v>71</v>
      </c>
      <c r="B38" s="92" t="s">
        <v>173</v>
      </c>
      <c r="C38" s="89"/>
      <c r="D38" s="78"/>
      <c r="E38" s="95"/>
      <c r="F38" s="89"/>
      <c r="G38" s="89"/>
      <c r="H38" s="95"/>
      <c r="I38" s="95"/>
      <c r="J38" s="89"/>
    </row>
    <row r="39" spans="1:10" ht="110.25" x14ac:dyDescent="0.25">
      <c r="A39" s="78" t="s">
        <v>4</v>
      </c>
      <c r="B39" s="92" t="s">
        <v>176</v>
      </c>
      <c r="C39" s="89" t="s">
        <v>305</v>
      </c>
      <c r="D39" s="91" t="s">
        <v>239</v>
      </c>
      <c r="E39" s="93">
        <v>1</v>
      </c>
      <c r="F39" s="89" t="s">
        <v>179</v>
      </c>
      <c r="G39" s="89" t="s">
        <v>247</v>
      </c>
      <c r="H39" s="93">
        <f>18/11</f>
        <v>1.6363636363636365</v>
      </c>
      <c r="I39" s="93">
        <v>1</v>
      </c>
      <c r="J39" s="89" t="s">
        <v>210</v>
      </c>
    </row>
    <row r="40" spans="1:10" ht="110.25" x14ac:dyDescent="0.25">
      <c r="A40" s="78" t="s">
        <v>5</v>
      </c>
      <c r="B40" s="92" t="s">
        <v>164</v>
      </c>
      <c r="C40" s="89" t="s">
        <v>306</v>
      </c>
      <c r="D40" s="91" t="s">
        <v>240</v>
      </c>
      <c r="E40" s="93">
        <v>1</v>
      </c>
      <c r="F40" s="89" t="s">
        <v>180</v>
      </c>
      <c r="G40" s="89" t="s">
        <v>248</v>
      </c>
      <c r="H40" s="93">
        <f>8/(7/2)-1</f>
        <v>1.2857142857142856</v>
      </c>
      <c r="I40" s="93">
        <v>1</v>
      </c>
      <c r="J40" s="89" t="s">
        <v>168</v>
      </c>
    </row>
    <row r="41" spans="1:10" ht="47.25" x14ac:dyDescent="0.25">
      <c r="A41" s="78" t="s">
        <v>7</v>
      </c>
      <c r="B41" s="92" t="s">
        <v>171</v>
      </c>
      <c r="C41" s="89" t="s">
        <v>306</v>
      </c>
      <c r="D41" s="91"/>
      <c r="E41" s="93"/>
      <c r="F41" s="89"/>
      <c r="G41" s="89"/>
      <c r="H41" s="93"/>
      <c r="I41" s="93"/>
      <c r="J41" s="89"/>
    </row>
    <row r="42" spans="1:10" ht="110.25" x14ac:dyDescent="0.25">
      <c r="A42" s="78" t="s">
        <v>6</v>
      </c>
      <c r="B42" s="92" t="s">
        <v>326</v>
      </c>
      <c r="C42" s="89"/>
      <c r="D42" s="91" t="s">
        <v>240</v>
      </c>
      <c r="E42" s="93">
        <v>1</v>
      </c>
      <c r="F42" s="89" t="s">
        <v>181</v>
      </c>
      <c r="G42" s="89" t="s">
        <v>249</v>
      </c>
      <c r="H42" s="93">
        <f>11/7</f>
        <v>1.5714285714285714</v>
      </c>
      <c r="I42" s="93">
        <v>1</v>
      </c>
      <c r="J42" s="89" t="s">
        <v>210</v>
      </c>
    </row>
    <row r="43" spans="1:10" ht="15.75" x14ac:dyDescent="0.25">
      <c r="A43" s="78" t="s">
        <v>6</v>
      </c>
      <c r="B43" s="92" t="s">
        <v>323</v>
      </c>
      <c r="C43" s="89"/>
      <c r="D43" s="91"/>
      <c r="E43" s="93"/>
      <c r="F43" s="89"/>
      <c r="G43" s="89"/>
      <c r="H43" s="93"/>
      <c r="I43" s="93"/>
      <c r="J43" s="89"/>
    </row>
    <row r="44" spans="1:10" ht="63" customHeight="1" x14ac:dyDescent="0.25">
      <c r="A44" s="78"/>
      <c r="B44" s="92" t="s">
        <v>254</v>
      </c>
      <c r="C44" s="89"/>
      <c r="D44" s="91" t="s">
        <v>255</v>
      </c>
      <c r="E44" s="93">
        <f>5/7</f>
        <v>0.7142857142857143</v>
      </c>
      <c r="F44" s="80"/>
      <c r="G44" s="89"/>
      <c r="H44" s="93"/>
      <c r="I44" s="93"/>
      <c r="J44" s="89"/>
    </row>
    <row r="45" spans="1:10" ht="94.5" customHeight="1" x14ac:dyDescent="0.25">
      <c r="A45" s="81"/>
      <c r="B45" s="92" t="s">
        <v>256</v>
      </c>
      <c r="C45" s="89"/>
      <c r="D45" s="91" t="s">
        <v>257</v>
      </c>
      <c r="E45" s="93">
        <f>4/7</f>
        <v>0.5714285714285714</v>
      </c>
      <c r="F45" s="80"/>
      <c r="G45" s="89"/>
      <c r="H45" s="93"/>
      <c r="I45" s="93"/>
      <c r="J45" s="80"/>
    </row>
    <row r="46" spans="1:10" ht="78.75" x14ac:dyDescent="0.25">
      <c r="A46" s="78"/>
      <c r="B46" s="92" t="s">
        <v>258</v>
      </c>
      <c r="C46" s="89"/>
      <c r="D46" s="91"/>
      <c r="E46" s="93"/>
      <c r="F46" s="80"/>
      <c r="G46" s="89" t="s">
        <v>259</v>
      </c>
      <c r="H46" s="93"/>
      <c r="I46" s="93">
        <f>8/11</f>
        <v>0.72727272727272729</v>
      </c>
      <c r="J46" s="100" t="s">
        <v>261</v>
      </c>
    </row>
    <row r="47" spans="1:10" ht="94.5" customHeight="1" x14ac:dyDescent="0.25">
      <c r="A47" s="81"/>
      <c r="B47" s="92" t="s">
        <v>260</v>
      </c>
      <c r="C47" s="89"/>
      <c r="D47" s="91"/>
      <c r="E47" s="93"/>
      <c r="F47" s="92"/>
      <c r="G47" s="89" t="s">
        <v>332</v>
      </c>
      <c r="H47" s="93"/>
      <c r="I47" s="93">
        <f>10/11</f>
        <v>0.90909090909090906</v>
      </c>
      <c r="J47" s="100"/>
    </row>
    <row r="48" spans="1:10" s="86" customFormat="1" ht="78.75" x14ac:dyDescent="0.25">
      <c r="A48" s="74" t="s">
        <v>206</v>
      </c>
      <c r="B48" s="90" t="s">
        <v>263</v>
      </c>
      <c r="C48" s="77"/>
      <c r="D48" s="77"/>
      <c r="E48" s="96"/>
      <c r="F48" s="85"/>
      <c r="G48" s="85"/>
      <c r="H48" s="96"/>
      <c r="I48" s="96"/>
      <c r="J48" s="77"/>
    </row>
    <row r="49" spans="1:10" ht="63" x14ac:dyDescent="0.25">
      <c r="A49" s="78"/>
      <c r="B49" s="92" t="s">
        <v>182</v>
      </c>
      <c r="C49" s="89" t="s">
        <v>307</v>
      </c>
      <c r="D49" s="91" t="s">
        <v>262</v>
      </c>
      <c r="E49" s="93">
        <v>1</v>
      </c>
      <c r="F49" s="89" t="s">
        <v>183</v>
      </c>
      <c r="G49" s="89" t="s">
        <v>183</v>
      </c>
      <c r="H49" s="93">
        <f>7/5</f>
        <v>1.4</v>
      </c>
      <c r="I49" s="93">
        <v>1</v>
      </c>
      <c r="J49" s="89" t="s">
        <v>210</v>
      </c>
    </row>
    <row r="50" spans="1:10" ht="63" x14ac:dyDescent="0.25">
      <c r="A50" s="78"/>
      <c r="B50" s="92" t="s">
        <v>184</v>
      </c>
      <c r="C50" s="89" t="s">
        <v>307</v>
      </c>
      <c r="D50" s="91" t="s">
        <v>262</v>
      </c>
      <c r="E50" s="93">
        <v>1</v>
      </c>
      <c r="F50" s="89" t="s">
        <v>183</v>
      </c>
      <c r="G50" s="89" t="s">
        <v>183</v>
      </c>
      <c r="H50" s="93">
        <f>7/5</f>
        <v>1.4</v>
      </c>
      <c r="I50" s="93">
        <v>1</v>
      </c>
      <c r="J50" s="89" t="s">
        <v>210</v>
      </c>
    </row>
    <row r="51" spans="1:10" ht="15.75" x14ac:dyDescent="0.25">
      <c r="A51" s="74" t="s">
        <v>264</v>
      </c>
      <c r="B51" s="90" t="s">
        <v>185</v>
      </c>
      <c r="C51" s="77"/>
      <c r="D51" s="81"/>
      <c r="E51" s="95"/>
      <c r="F51" s="89"/>
      <c r="G51" s="89"/>
      <c r="H51" s="95"/>
      <c r="I51" s="95"/>
      <c r="J51" s="89"/>
    </row>
    <row r="52" spans="1:10" ht="168.75" customHeight="1" x14ac:dyDescent="0.25">
      <c r="A52" s="78">
        <v>1</v>
      </c>
      <c r="B52" s="92" t="s">
        <v>186</v>
      </c>
      <c r="C52" s="89"/>
      <c r="D52" s="83" t="s">
        <v>265</v>
      </c>
      <c r="E52" s="93"/>
      <c r="F52" s="79" t="s">
        <v>187</v>
      </c>
      <c r="G52" s="79" t="s">
        <v>187</v>
      </c>
      <c r="H52" s="93"/>
      <c r="I52" s="93"/>
      <c r="J52" s="78" t="s">
        <v>188</v>
      </c>
    </row>
    <row r="53" spans="1:10" ht="94.5" x14ac:dyDescent="0.25">
      <c r="A53" s="78"/>
      <c r="B53" s="92" t="s">
        <v>189</v>
      </c>
      <c r="C53" s="89"/>
      <c r="D53" s="88"/>
      <c r="E53" s="97"/>
      <c r="F53" s="79" t="s">
        <v>190</v>
      </c>
      <c r="G53" s="79" t="s">
        <v>190</v>
      </c>
      <c r="H53" s="97"/>
      <c r="I53" s="97"/>
      <c r="J53" s="89" t="s">
        <v>165</v>
      </c>
    </row>
    <row r="54" spans="1:10" ht="63" x14ac:dyDescent="0.25">
      <c r="A54" s="78">
        <v>2</v>
      </c>
      <c r="B54" s="92" t="s">
        <v>191</v>
      </c>
      <c r="C54" s="89"/>
      <c r="D54" s="75"/>
      <c r="E54" s="94"/>
      <c r="F54" s="79"/>
      <c r="G54" s="79"/>
      <c r="H54" s="94"/>
      <c r="I54" s="94"/>
      <c r="J54" s="89"/>
    </row>
    <row r="55" spans="1:10" ht="186.75" customHeight="1" x14ac:dyDescent="0.25">
      <c r="A55" s="78" t="s">
        <v>4</v>
      </c>
      <c r="B55" s="92" t="s">
        <v>192</v>
      </c>
      <c r="C55" s="89"/>
      <c r="D55" s="87" t="s">
        <v>266</v>
      </c>
      <c r="E55" s="93"/>
      <c r="F55" s="79" t="s">
        <v>193</v>
      </c>
      <c r="G55" s="79" t="s">
        <v>193</v>
      </c>
      <c r="H55" s="93"/>
      <c r="I55" s="93"/>
      <c r="J55" s="89" t="s">
        <v>188</v>
      </c>
    </row>
    <row r="56" spans="1:10" ht="157.5" x14ac:dyDescent="0.25">
      <c r="A56" s="78" t="s">
        <v>5</v>
      </c>
      <c r="B56" s="92" t="s">
        <v>194</v>
      </c>
      <c r="C56" s="89"/>
      <c r="D56" s="87" t="s">
        <v>267</v>
      </c>
      <c r="E56" s="93"/>
      <c r="F56" s="79" t="s">
        <v>195</v>
      </c>
      <c r="G56" s="79" t="s">
        <v>195</v>
      </c>
      <c r="H56" s="93"/>
      <c r="I56" s="93"/>
      <c r="J56" s="89" t="s">
        <v>188</v>
      </c>
    </row>
    <row r="57" spans="1:10" ht="31.5" x14ac:dyDescent="0.25">
      <c r="A57" s="74" t="s">
        <v>93</v>
      </c>
      <c r="B57" s="90" t="s">
        <v>196</v>
      </c>
      <c r="C57" s="77"/>
      <c r="D57" s="81"/>
      <c r="E57" s="95"/>
      <c r="F57" s="79"/>
      <c r="G57" s="79"/>
      <c r="H57" s="95"/>
      <c r="I57" s="95"/>
      <c r="J57" s="89"/>
    </row>
    <row r="58" spans="1:10" ht="94.5" x14ac:dyDescent="0.25">
      <c r="A58" s="74" t="s">
        <v>3</v>
      </c>
      <c r="B58" s="90" t="s">
        <v>197</v>
      </c>
      <c r="C58" s="89" t="s">
        <v>308</v>
      </c>
      <c r="D58" s="84" t="s">
        <v>268</v>
      </c>
      <c r="E58" s="93">
        <v>1</v>
      </c>
      <c r="F58" s="89" t="s">
        <v>208</v>
      </c>
      <c r="G58" s="89" t="s">
        <v>208</v>
      </c>
      <c r="H58" s="93">
        <f>5/2-1</f>
        <v>1.5</v>
      </c>
      <c r="I58" s="93">
        <v>1</v>
      </c>
      <c r="J58" s="89" t="s">
        <v>210</v>
      </c>
    </row>
    <row r="59" spans="1:10" ht="36.75" customHeight="1" x14ac:dyDescent="0.25">
      <c r="A59" s="74" t="s">
        <v>10</v>
      </c>
      <c r="B59" s="101" t="s">
        <v>283</v>
      </c>
      <c r="C59" s="101"/>
      <c r="D59" s="101"/>
      <c r="E59" s="101"/>
      <c r="F59" s="101"/>
      <c r="G59" s="101"/>
      <c r="H59" s="101"/>
      <c r="I59" s="101"/>
      <c r="J59" s="101"/>
    </row>
    <row r="60" spans="1:10" ht="110.25" x14ac:dyDescent="0.25">
      <c r="A60" s="78">
        <v>1</v>
      </c>
      <c r="B60" s="92" t="s">
        <v>286</v>
      </c>
      <c r="C60" s="89"/>
      <c r="D60" s="84" t="s">
        <v>285</v>
      </c>
      <c r="E60" s="93"/>
      <c r="F60" s="100" t="s">
        <v>292</v>
      </c>
      <c r="G60" s="89" t="s">
        <v>291</v>
      </c>
      <c r="H60" s="93"/>
      <c r="I60" s="93"/>
      <c r="J60" s="89" t="s">
        <v>188</v>
      </c>
    </row>
    <row r="61" spans="1:10" ht="117" customHeight="1" x14ac:dyDescent="0.25">
      <c r="A61" s="78">
        <v>2</v>
      </c>
      <c r="B61" s="92" t="s">
        <v>288</v>
      </c>
      <c r="C61" s="89"/>
      <c r="D61" s="84" t="s">
        <v>287</v>
      </c>
      <c r="E61" s="93"/>
      <c r="F61" s="100"/>
      <c r="G61" s="89" t="s">
        <v>291</v>
      </c>
      <c r="H61" s="93"/>
      <c r="I61" s="93"/>
      <c r="J61" s="89" t="s">
        <v>188</v>
      </c>
    </row>
    <row r="62" spans="1:10" s="86" customFormat="1" ht="94.5" x14ac:dyDescent="0.25">
      <c r="A62" s="74" t="s">
        <v>206</v>
      </c>
      <c r="B62" s="90" t="s">
        <v>290</v>
      </c>
      <c r="C62" s="77"/>
      <c r="D62" s="84" t="s">
        <v>289</v>
      </c>
      <c r="E62" s="93"/>
      <c r="F62" s="89" t="s">
        <v>292</v>
      </c>
      <c r="G62" s="89" t="s">
        <v>291</v>
      </c>
      <c r="H62" s="93"/>
      <c r="I62" s="93"/>
      <c r="J62" s="89" t="s">
        <v>188</v>
      </c>
    </row>
    <row r="63" spans="1:10" ht="22.5" customHeight="1" x14ac:dyDescent="0.25">
      <c r="A63" s="74" t="s">
        <v>264</v>
      </c>
      <c r="B63" s="101" t="s">
        <v>219</v>
      </c>
      <c r="C63" s="101"/>
      <c r="D63" s="101"/>
      <c r="E63" s="101"/>
      <c r="F63" s="101"/>
      <c r="G63" s="101"/>
      <c r="H63" s="101"/>
      <c r="I63" s="101"/>
      <c r="J63" s="101"/>
    </row>
    <row r="64" spans="1:10" ht="47.25" x14ac:dyDescent="0.25">
      <c r="A64" s="78">
        <v>1</v>
      </c>
      <c r="B64" s="92" t="s">
        <v>198</v>
      </c>
      <c r="C64" s="89"/>
      <c r="D64" s="78"/>
      <c r="E64" s="95"/>
      <c r="F64" s="89"/>
      <c r="G64" s="89"/>
      <c r="H64" s="95"/>
      <c r="I64" s="95"/>
      <c r="J64" s="89"/>
    </row>
    <row r="65" spans="1:10" ht="53.25" customHeight="1" x14ac:dyDescent="0.25">
      <c r="A65" s="78" t="s">
        <v>66</v>
      </c>
      <c r="B65" s="92" t="s">
        <v>277</v>
      </c>
      <c r="C65" s="89" t="s">
        <v>200</v>
      </c>
      <c r="D65" s="89" t="s">
        <v>200</v>
      </c>
      <c r="E65" s="98">
        <v>1</v>
      </c>
      <c r="F65" s="89" t="s">
        <v>278</v>
      </c>
      <c r="G65" s="89" t="s">
        <v>278</v>
      </c>
      <c r="H65" s="98">
        <f>3/2</f>
        <v>1.5</v>
      </c>
      <c r="I65" s="98">
        <v>1</v>
      </c>
      <c r="J65" s="89" t="s">
        <v>165</v>
      </c>
    </row>
    <row r="66" spans="1:10" ht="94.5" x14ac:dyDescent="0.25">
      <c r="A66" s="78" t="s">
        <v>67</v>
      </c>
      <c r="B66" s="92" t="s">
        <v>199</v>
      </c>
      <c r="C66" s="89" t="s">
        <v>201</v>
      </c>
      <c r="D66" s="91" t="s">
        <v>269</v>
      </c>
      <c r="E66" s="93">
        <v>1</v>
      </c>
      <c r="F66" s="89" t="s">
        <v>200</v>
      </c>
      <c r="G66" s="89" t="s">
        <v>200</v>
      </c>
      <c r="H66" s="93">
        <f>20/15</f>
        <v>1.3333333333333333</v>
      </c>
      <c r="I66" s="93">
        <v>1</v>
      </c>
      <c r="J66" s="89" t="s">
        <v>168</v>
      </c>
    </row>
    <row r="67" spans="1:10" ht="94.5" x14ac:dyDescent="0.25">
      <c r="A67" s="78" t="s">
        <v>68</v>
      </c>
      <c r="B67" s="92" t="s">
        <v>218</v>
      </c>
      <c r="C67" s="89" t="s">
        <v>309</v>
      </c>
      <c r="D67" s="91" t="s">
        <v>270</v>
      </c>
      <c r="E67" s="93">
        <v>1</v>
      </c>
      <c r="F67" s="89" t="s">
        <v>201</v>
      </c>
      <c r="G67" s="89" t="s">
        <v>201</v>
      </c>
      <c r="H67" s="93">
        <f>15/10</f>
        <v>1.5</v>
      </c>
      <c r="I67" s="93">
        <v>1</v>
      </c>
      <c r="J67" s="89" t="s">
        <v>210</v>
      </c>
    </row>
    <row r="68" spans="1:10" ht="20.25" customHeight="1" x14ac:dyDescent="0.25">
      <c r="A68" s="89">
        <v>2</v>
      </c>
      <c r="B68" s="103" t="s">
        <v>215</v>
      </c>
      <c r="C68" s="103"/>
      <c r="D68" s="103"/>
      <c r="E68" s="103"/>
      <c r="F68" s="103"/>
      <c r="G68" s="103"/>
      <c r="H68" s="103"/>
      <c r="I68" s="103"/>
      <c r="J68" s="103"/>
    </row>
    <row r="69" spans="1:10" ht="56.25" customHeight="1" x14ac:dyDescent="0.25">
      <c r="A69" s="78" t="s">
        <v>70</v>
      </c>
      <c r="B69" s="92" t="s">
        <v>277</v>
      </c>
      <c r="C69" s="100" t="s">
        <v>310</v>
      </c>
      <c r="D69" s="89" t="s">
        <v>202</v>
      </c>
      <c r="E69" s="98"/>
      <c r="F69" s="100" t="s">
        <v>327</v>
      </c>
      <c r="G69" s="89" t="s">
        <v>279</v>
      </c>
      <c r="H69" s="98">
        <f>39/26</f>
        <v>1.5</v>
      </c>
      <c r="I69" s="98"/>
      <c r="J69" s="100" t="s">
        <v>328</v>
      </c>
    </row>
    <row r="70" spans="1:10" ht="94.5" x14ac:dyDescent="0.25">
      <c r="A70" s="78" t="s">
        <v>71</v>
      </c>
      <c r="B70" s="92" t="s">
        <v>199</v>
      </c>
      <c r="C70" s="100"/>
      <c r="D70" s="91" t="s">
        <v>271</v>
      </c>
      <c r="E70" s="93"/>
      <c r="F70" s="100"/>
      <c r="G70" s="89" t="s">
        <v>202</v>
      </c>
      <c r="H70" s="93">
        <f>260/195</f>
        <v>1.3333333333333333</v>
      </c>
      <c r="I70" s="93"/>
      <c r="J70" s="100"/>
    </row>
    <row r="71" spans="1:10" ht="137.25" customHeight="1" x14ac:dyDescent="0.25">
      <c r="A71" s="78" t="s">
        <v>72</v>
      </c>
      <c r="B71" s="92" t="s">
        <v>218</v>
      </c>
      <c r="C71" s="100"/>
      <c r="D71" s="91" t="s">
        <v>272</v>
      </c>
      <c r="E71" s="93"/>
      <c r="F71" s="100"/>
      <c r="G71" s="89" t="s">
        <v>203</v>
      </c>
      <c r="H71" s="93">
        <f>195/130</f>
        <v>1.5</v>
      </c>
      <c r="I71" s="93"/>
      <c r="J71" s="100"/>
    </row>
    <row r="72" spans="1:10" s="86" customFormat="1" ht="63" x14ac:dyDescent="0.25">
      <c r="A72" s="74" t="s">
        <v>284</v>
      </c>
      <c r="B72" s="90" t="s">
        <v>216</v>
      </c>
      <c r="C72" s="77"/>
      <c r="D72" s="77"/>
      <c r="E72" s="96"/>
      <c r="F72" s="77"/>
      <c r="G72" s="77"/>
      <c r="H72" s="96"/>
      <c r="I72" s="96"/>
      <c r="J72" s="77"/>
    </row>
    <row r="73" spans="1:10" ht="309.75" customHeight="1" x14ac:dyDescent="0.25">
      <c r="A73" s="74">
        <v>1</v>
      </c>
      <c r="B73" s="92" t="s">
        <v>204</v>
      </c>
      <c r="C73" s="89"/>
      <c r="D73" s="91" t="s">
        <v>273</v>
      </c>
      <c r="E73" s="93"/>
      <c r="F73" s="91" t="s">
        <v>280</v>
      </c>
      <c r="G73" s="91" t="s">
        <v>280</v>
      </c>
      <c r="H73" s="93"/>
      <c r="I73" s="93"/>
      <c r="J73" s="89" t="s">
        <v>293</v>
      </c>
    </row>
    <row r="74" spans="1:10" ht="48" customHeight="1" x14ac:dyDescent="0.25">
      <c r="A74" s="74">
        <v>2</v>
      </c>
      <c r="B74" s="92" t="s">
        <v>217</v>
      </c>
      <c r="C74" s="89"/>
      <c r="D74" s="89"/>
      <c r="E74" s="98"/>
      <c r="F74" s="89"/>
      <c r="G74" s="89"/>
      <c r="H74" s="98"/>
      <c r="I74" s="98"/>
      <c r="J74" s="89"/>
    </row>
    <row r="75" spans="1:10" ht="94.5" x14ac:dyDescent="0.25">
      <c r="A75" s="78" t="s">
        <v>4</v>
      </c>
      <c r="B75" s="92" t="s">
        <v>205</v>
      </c>
      <c r="C75" s="100" t="s">
        <v>311</v>
      </c>
      <c r="D75" s="91" t="s">
        <v>274</v>
      </c>
      <c r="E75" s="93"/>
      <c r="F75" s="102" t="s">
        <v>280</v>
      </c>
      <c r="G75" s="102" t="s">
        <v>280</v>
      </c>
      <c r="H75" s="93"/>
      <c r="I75" s="93"/>
      <c r="J75" s="100" t="s">
        <v>209</v>
      </c>
    </row>
    <row r="76" spans="1:10" ht="94.5" x14ac:dyDescent="0.25">
      <c r="A76" s="78" t="s">
        <v>5</v>
      </c>
      <c r="B76" s="80" t="s">
        <v>281</v>
      </c>
      <c r="C76" s="100"/>
      <c r="D76" s="91" t="s">
        <v>276</v>
      </c>
      <c r="E76" s="93"/>
      <c r="F76" s="102"/>
      <c r="G76" s="102"/>
      <c r="H76" s="93"/>
      <c r="I76" s="93"/>
      <c r="J76" s="100"/>
    </row>
    <row r="77" spans="1:10" ht="94.5" x14ac:dyDescent="0.25">
      <c r="A77" s="78" t="s">
        <v>7</v>
      </c>
      <c r="B77" s="80" t="s">
        <v>282</v>
      </c>
      <c r="C77" s="100"/>
      <c r="D77" s="91" t="s">
        <v>275</v>
      </c>
      <c r="E77" s="93"/>
      <c r="F77" s="102"/>
      <c r="G77" s="102"/>
      <c r="H77" s="93"/>
      <c r="I77" s="93"/>
      <c r="J77" s="100"/>
    </row>
  </sheetData>
  <mergeCells count="17">
    <mergeCell ref="A1:J1"/>
    <mergeCell ref="A2:J2"/>
    <mergeCell ref="A3:J3"/>
    <mergeCell ref="F10:F11"/>
    <mergeCell ref="J31:J32"/>
    <mergeCell ref="J46:J47"/>
    <mergeCell ref="B59:J59"/>
    <mergeCell ref="B63:J63"/>
    <mergeCell ref="J75:J77"/>
    <mergeCell ref="C69:C71"/>
    <mergeCell ref="C75:C77"/>
    <mergeCell ref="F60:F61"/>
    <mergeCell ref="F75:F77"/>
    <mergeCell ref="G75:G77"/>
    <mergeCell ref="B68:J68"/>
    <mergeCell ref="F69:F71"/>
    <mergeCell ref="J69:J71"/>
  </mergeCells>
  <printOptions horizontalCentered="1"/>
  <pageMargins left="0.2" right="0.2" top="0.5" bottom="0.5" header="0.3" footer="0.3"/>
  <pageSetup scale="66" fitToHeight="0" orientation="landscape" verticalDpi="4294967295"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D63B-8BA5-4C41-95FB-EF70E40D2024}">
  <sheetPr>
    <pageSetUpPr fitToPage="1"/>
  </sheetPr>
  <dimension ref="A1:E39"/>
  <sheetViews>
    <sheetView workbookViewId="0">
      <pane xSplit="2" ySplit="5" topLeftCell="C6" activePane="bottomRight" state="frozen"/>
      <selection pane="topRight" activeCell="C1" sqref="C1"/>
      <selection pane="bottomLeft" activeCell="A6" sqref="A6"/>
      <selection pane="bottomRight" activeCell="B9" sqref="B9"/>
    </sheetView>
  </sheetViews>
  <sheetFormatPr defaultColWidth="9.140625" defaultRowHeight="15" x14ac:dyDescent="0.25"/>
  <cols>
    <col min="1" max="1" width="6" style="2" customWidth="1"/>
    <col min="2" max="2" width="52.85546875" style="3" customWidth="1"/>
    <col min="3" max="3" width="27.85546875" style="1" customWidth="1"/>
    <col min="4" max="4" width="20" style="1" customWidth="1"/>
    <col min="5" max="5" width="41.85546875" style="1" customWidth="1"/>
    <col min="6" max="16384" width="9.140625" style="1"/>
  </cols>
  <sheetData>
    <row r="1" spans="1:5" x14ac:dyDescent="0.25">
      <c r="A1" s="107" t="s">
        <v>62</v>
      </c>
      <c r="B1" s="107"/>
      <c r="C1" s="107"/>
      <c r="D1" s="107"/>
      <c r="E1" s="107"/>
    </row>
    <row r="2" spans="1:5" x14ac:dyDescent="0.25">
      <c r="A2" s="107" t="s">
        <v>60</v>
      </c>
      <c r="B2" s="107"/>
      <c r="C2" s="107"/>
      <c r="D2" s="107"/>
      <c r="E2" s="107"/>
    </row>
    <row r="3" spans="1:5" x14ac:dyDescent="0.25">
      <c r="A3" s="108" t="s">
        <v>61</v>
      </c>
      <c r="B3" s="108"/>
      <c r="C3" s="108"/>
      <c r="D3" s="108"/>
      <c r="E3" s="108"/>
    </row>
    <row r="4" spans="1:5" x14ac:dyDescent="0.25">
      <c r="B4" s="67" t="s">
        <v>152</v>
      </c>
    </row>
    <row r="5" spans="1:5" s="10" customFormat="1" ht="44.25" x14ac:dyDescent="0.25">
      <c r="A5" s="8" t="s">
        <v>0</v>
      </c>
      <c r="B5" s="8" t="s">
        <v>13</v>
      </c>
      <c r="C5" s="8" t="s">
        <v>11</v>
      </c>
      <c r="D5" s="8" t="s">
        <v>12</v>
      </c>
      <c r="E5" s="8" t="s">
        <v>63</v>
      </c>
    </row>
    <row r="6" spans="1:5" s="9" customFormat="1" ht="14.25" x14ac:dyDescent="0.25">
      <c r="A6" s="11">
        <v>1</v>
      </c>
      <c r="B6" s="12" t="s">
        <v>14</v>
      </c>
      <c r="C6" s="13"/>
      <c r="D6" s="13"/>
      <c r="E6" s="13"/>
    </row>
    <row r="7" spans="1:5" ht="45" x14ac:dyDescent="0.25">
      <c r="A7" s="5" t="s">
        <v>4</v>
      </c>
      <c r="B7" s="6" t="s">
        <v>15</v>
      </c>
      <c r="C7" s="7"/>
      <c r="D7" s="7"/>
      <c r="E7" s="7"/>
    </row>
    <row r="8" spans="1:5" ht="30" x14ac:dyDescent="0.25">
      <c r="A8" s="5" t="s">
        <v>6</v>
      </c>
      <c r="B8" s="6" t="s">
        <v>16</v>
      </c>
      <c r="C8" s="7"/>
      <c r="D8" s="7"/>
      <c r="E8" s="7"/>
    </row>
    <row r="9" spans="1:5" ht="75" x14ac:dyDescent="0.25">
      <c r="A9" s="5" t="s">
        <v>6</v>
      </c>
      <c r="B9" s="6" t="s">
        <v>17</v>
      </c>
      <c r="C9" s="7"/>
      <c r="D9" s="7"/>
      <c r="E9" s="7"/>
    </row>
    <row r="10" spans="1:5" x14ac:dyDescent="0.25">
      <c r="A10" s="5" t="s">
        <v>6</v>
      </c>
      <c r="B10" s="6" t="s">
        <v>18</v>
      </c>
      <c r="C10" s="7"/>
      <c r="D10" s="7"/>
      <c r="E10" s="7"/>
    </row>
    <row r="11" spans="1:5" x14ac:dyDescent="0.25">
      <c r="A11" s="5" t="s">
        <v>6</v>
      </c>
      <c r="B11" s="6" t="s">
        <v>19</v>
      </c>
      <c r="C11" s="7"/>
      <c r="D11" s="7"/>
      <c r="E11" s="7"/>
    </row>
    <row r="12" spans="1:5" x14ac:dyDescent="0.25">
      <c r="A12" s="5" t="s">
        <v>6</v>
      </c>
      <c r="B12" s="6" t="s">
        <v>20</v>
      </c>
      <c r="C12" s="7"/>
      <c r="D12" s="7"/>
      <c r="E12" s="7"/>
    </row>
    <row r="13" spans="1:5" ht="60" x14ac:dyDescent="0.25">
      <c r="A13" s="5" t="s">
        <v>5</v>
      </c>
      <c r="B13" s="6" t="s">
        <v>21</v>
      </c>
      <c r="C13" s="7"/>
      <c r="D13" s="7"/>
      <c r="E13" s="7"/>
    </row>
    <row r="14" spans="1:5" x14ac:dyDescent="0.25">
      <c r="A14" s="5" t="s">
        <v>7</v>
      </c>
      <c r="B14" s="6" t="s">
        <v>22</v>
      </c>
      <c r="C14" s="7"/>
      <c r="D14" s="7"/>
      <c r="E14" s="7"/>
    </row>
    <row r="15" spans="1:5" s="9" customFormat="1" ht="14.25" x14ac:dyDescent="0.25">
      <c r="A15" s="4">
        <v>2</v>
      </c>
      <c r="B15" s="14" t="s">
        <v>23</v>
      </c>
      <c r="C15" s="15"/>
      <c r="D15" s="15"/>
      <c r="E15" s="15"/>
    </row>
    <row r="16" spans="1:5" ht="60" x14ac:dyDescent="0.25">
      <c r="A16" s="5" t="s">
        <v>4</v>
      </c>
      <c r="B16" s="6" t="s">
        <v>35</v>
      </c>
      <c r="C16" s="7"/>
      <c r="D16" s="7"/>
      <c r="E16" s="7"/>
    </row>
    <row r="17" spans="1:5" ht="60" x14ac:dyDescent="0.25">
      <c r="A17" s="5" t="s">
        <v>5</v>
      </c>
      <c r="B17" s="6" t="s">
        <v>36</v>
      </c>
      <c r="C17" s="7"/>
      <c r="D17" s="7"/>
      <c r="E17" s="7"/>
    </row>
    <row r="18" spans="1:5" ht="75" x14ac:dyDescent="0.25">
      <c r="A18" s="5" t="s">
        <v>7</v>
      </c>
      <c r="B18" s="6" t="s">
        <v>37</v>
      </c>
      <c r="C18" s="7"/>
      <c r="D18" s="7"/>
      <c r="E18" s="7"/>
    </row>
    <row r="19" spans="1:5" ht="45" x14ac:dyDescent="0.25">
      <c r="A19" s="5" t="s">
        <v>42</v>
      </c>
      <c r="B19" s="6" t="s">
        <v>38</v>
      </c>
      <c r="C19" s="7"/>
      <c r="D19" s="7"/>
      <c r="E19" s="7"/>
    </row>
    <row r="20" spans="1:5" x14ac:dyDescent="0.25">
      <c r="A20" s="5" t="s">
        <v>24</v>
      </c>
      <c r="B20" s="6" t="s">
        <v>39</v>
      </c>
      <c r="C20" s="7"/>
      <c r="D20" s="7"/>
      <c r="E20" s="7"/>
    </row>
    <row r="21" spans="1:5" x14ac:dyDescent="0.25">
      <c r="A21" s="5" t="s">
        <v>25</v>
      </c>
      <c r="B21" s="6" t="s">
        <v>40</v>
      </c>
      <c r="C21" s="7"/>
      <c r="D21" s="7"/>
      <c r="E21" s="7"/>
    </row>
    <row r="22" spans="1:5" ht="75" x14ac:dyDescent="0.25">
      <c r="A22" s="5" t="s">
        <v>26</v>
      </c>
      <c r="B22" s="6" t="s">
        <v>41</v>
      </c>
      <c r="C22" s="7"/>
      <c r="D22" s="7"/>
      <c r="E22" s="7"/>
    </row>
    <row r="23" spans="1:5" x14ac:dyDescent="0.25">
      <c r="A23" s="5" t="s">
        <v>27</v>
      </c>
      <c r="B23" s="6" t="s">
        <v>43</v>
      </c>
      <c r="C23" s="7"/>
      <c r="D23" s="7"/>
      <c r="E23" s="7"/>
    </row>
    <row r="24" spans="1:5" ht="30" x14ac:dyDescent="0.25">
      <c r="A24" s="5" t="s">
        <v>6</v>
      </c>
      <c r="B24" s="6" t="s">
        <v>44</v>
      </c>
      <c r="C24" s="7"/>
      <c r="D24" s="7"/>
      <c r="E24" s="7"/>
    </row>
    <row r="25" spans="1:5" ht="60" x14ac:dyDescent="0.25">
      <c r="A25" s="5" t="s">
        <v>6</v>
      </c>
      <c r="B25" s="6" t="s">
        <v>45</v>
      </c>
      <c r="C25" s="7"/>
      <c r="D25" s="7"/>
      <c r="E25" s="7"/>
    </row>
    <row r="26" spans="1:5" ht="30" x14ac:dyDescent="0.25">
      <c r="A26" s="5" t="s">
        <v>6</v>
      </c>
      <c r="B26" s="6" t="s">
        <v>46</v>
      </c>
      <c r="C26" s="7"/>
      <c r="D26" s="7"/>
      <c r="E26" s="7"/>
    </row>
    <row r="27" spans="1:5" ht="30" x14ac:dyDescent="0.25">
      <c r="A27" s="5" t="s">
        <v>6</v>
      </c>
      <c r="B27" s="6" t="s">
        <v>47</v>
      </c>
      <c r="C27" s="7"/>
      <c r="D27" s="7"/>
      <c r="E27" s="7"/>
    </row>
    <row r="28" spans="1:5" ht="45" x14ac:dyDescent="0.25">
      <c r="A28" s="5" t="s">
        <v>6</v>
      </c>
      <c r="B28" s="6" t="s">
        <v>48</v>
      </c>
      <c r="C28" s="7"/>
      <c r="D28" s="7"/>
      <c r="E28" s="7"/>
    </row>
    <row r="29" spans="1:5" x14ac:dyDescent="0.25">
      <c r="A29" s="5" t="s">
        <v>6</v>
      </c>
      <c r="B29" s="6" t="s">
        <v>49</v>
      </c>
      <c r="C29" s="7"/>
      <c r="D29" s="7"/>
      <c r="E29" s="7"/>
    </row>
    <row r="30" spans="1:5" ht="120" x14ac:dyDescent="0.25">
      <c r="A30" s="5" t="s">
        <v>28</v>
      </c>
      <c r="B30" s="6" t="s">
        <v>50</v>
      </c>
      <c r="C30" s="7"/>
      <c r="D30" s="7"/>
      <c r="E30" s="7"/>
    </row>
    <row r="31" spans="1:5" ht="45" x14ac:dyDescent="0.25">
      <c r="A31" s="5" t="s">
        <v>29</v>
      </c>
      <c r="B31" s="6" t="s">
        <v>51</v>
      </c>
      <c r="C31" s="7"/>
      <c r="D31" s="7"/>
      <c r="E31" s="7"/>
    </row>
    <row r="32" spans="1:5" ht="45" x14ac:dyDescent="0.25">
      <c r="A32" s="5" t="s">
        <v>30</v>
      </c>
      <c r="B32" s="6" t="s">
        <v>52</v>
      </c>
      <c r="C32" s="7"/>
      <c r="D32" s="7"/>
      <c r="E32" s="7"/>
    </row>
    <row r="33" spans="1:5" ht="30" x14ac:dyDescent="0.25">
      <c r="A33" s="5" t="s">
        <v>31</v>
      </c>
      <c r="B33" s="6" t="s">
        <v>53</v>
      </c>
      <c r="C33" s="7"/>
      <c r="D33" s="7"/>
      <c r="E33" s="7"/>
    </row>
    <row r="34" spans="1:5" x14ac:dyDescent="0.25">
      <c r="A34" s="5" t="s">
        <v>32</v>
      </c>
      <c r="B34" s="6" t="s">
        <v>54</v>
      </c>
      <c r="C34" s="7"/>
      <c r="D34" s="7"/>
      <c r="E34" s="7"/>
    </row>
    <row r="35" spans="1:5" ht="45" x14ac:dyDescent="0.25">
      <c r="A35" s="5" t="s">
        <v>33</v>
      </c>
      <c r="B35" s="6" t="s">
        <v>55</v>
      </c>
      <c r="C35" s="7"/>
      <c r="D35" s="7"/>
      <c r="E35" s="7"/>
    </row>
    <row r="36" spans="1:5" x14ac:dyDescent="0.25">
      <c r="A36" s="5" t="s">
        <v>34</v>
      </c>
      <c r="B36" s="6" t="s">
        <v>56</v>
      </c>
      <c r="C36" s="7"/>
      <c r="D36" s="7"/>
      <c r="E36" s="7"/>
    </row>
    <row r="37" spans="1:5" s="9" customFormat="1" ht="28.5" x14ac:dyDescent="0.25">
      <c r="A37" s="4">
        <v>3</v>
      </c>
      <c r="B37" s="14" t="s">
        <v>57</v>
      </c>
      <c r="C37" s="15"/>
      <c r="D37" s="15"/>
      <c r="E37" s="15"/>
    </row>
    <row r="38" spans="1:5" s="9" customFormat="1" ht="28.5" x14ac:dyDescent="0.25">
      <c r="A38" s="4">
        <v>4</v>
      </c>
      <c r="B38" s="14" t="s">
        <v>58</v>
      </c>
      <c r="C38" s="15"/>
      <c r="D38" s="15"/>
      <c r="E38" s="15"/>
    </row>
    <row r="39" spans="1:5" s="9" customFormat="1" ht="42.75" x14ac:dyDescent="0.25">
      <c r="A39" s="16">
        <v>5</v>
      </c>
      <c r="B39" s="17" t="s">
        <v>59</v>
      </c>
      <c r="C39" s="18"/>
      <c r="D39" s="18"/>
      <c r="E39" s="18"/>
    </row>
  </sheetData>
  <mergeCells count="3">
    <mergeCell ref="A2:E2"/>
    <mergeCell ref="A3:E3"/>
    <mergeCell ref="A1:E1"/>
  </mergeCells>
  <printOptions horizontalCentered="1"/>
  <pageMargins left="0.45" right="0.45" top="0.5" bottom="0.5" header="0.05" footer="0.05"/>
  <pageSetup paperSize="9" scale="8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8BB61-9EC9-48FE-8654-9FF1F9A3D4D2}">
  <sheetPr>
    <pageSetUpPr fitToPage="1"/>
  </sheetPr>
  <dimension ref="A1:L87"/>
  <sheetViews>
    <sheetView workbookViewId="0">
      <pane xSplit="2" ySplit="7" topLeftCell="C8" activePane="bottomRight" state="frozen"/>
      <selection pane="topRight" activeCell="C1" sqref="C1"/>
      <selection pane="bottomLeft" activeCell="A8" sqref="A8"/>
      <selection pane="bottomRight" activeCell="C15" sqref="C13:D15"/>
    </sheetView>
  </sheetViews>
  <sheetFormatPr defaultColWidth="9.140625" defaultRowHeight="16.5" outlineLevelRow="1" x14ac:dyDescent="0.25"/>
  <cols>
    <col min="1" max="1" width="5.42578125" style="31" customWidth="1"/>
    <col min="2" max="2" width="59.5703125" style="29" customWidth="1"/>
    <col min="3" max="3" width="12.5703125" style="29" customWidth="1"/>
    <col min="4" max="6" width="12.42578125" style="29" customWidth="1"/>
    <col min="7" max="7" width="14.5703125" style="29" customWidth="1"/>
    <col min="8" max="10" width="12.42578125" style="29" customWidth="1"/>
    <col min="11" max="11" width="12.42578125" style="64" customWidth="1"/>
    <col min="12" max="12" width="28.42578125" style="29" customWidth="1"/>
    <col min="13" max="16384" width="9.140625" style="29"/>
  </cols>
  <sheetData>
    <row r="1" spans="1:12" s="30" customFormat="1" x14ac:dyDescent="0.25">
      <c r="A1" s="110" t="s">
        <v>149</v>
      </c>
      <c r="B1" s="110"/>
      <c r="C1" s="29"/>
      <c r="K1" s="63"/>
    </row>
    <row r="2" spans="1:12" s="30" customFormat="1" ht="34.5" customHeight="1" x14ac:dyDescent="0.25">
      <c r="A2" s="111" t="s">
        <v>150</v>
      </c>
      <c r="B2" s="111"/>
      <c r="C2" s="111"/>
      <c r="D2" s="111"/>
      <c r="E2" s="111"/>
      <c r="F2" s="111"/>
      <c r="G2" s="111"/>
      <c r="H2" s="111"/>
      <c r="I2" s="111"/>
      <c r="J2" s="111"/>
      <c r="K2" s="111"/>
      <c r="L2" s="111"/>
    </row>
    <row r="3" spans="1:12" s="30" customFormat="1" ht="16.5" customHeight="1" x14ac:dyDescent="0.25">
      <c r="A3" s="112" t="s">
        <v>61</v>
      </c>
      <c r="B3" s="112"/>
      <c r="C3" s="112"/>
      <c r="D3" s="112"/>
      <c r="E3" s="112"/>
      <c r="F3" s="112"/>
      <c r="G3" s="112"/>
      <c r="H3" s="112"/>
      <c r="I3" s="112"/>
      <c r="J3" s="112"/>
      <c r="K3" s="112"/>
      <c r="L3" s="112"/>
    </row>
    <row r="4" spans="1:12" x14ac:dyDescent="0.25">
      <c r="B4" s="66" t="s">
        <v>151</v>
      </c>
      <c r="L4" s="32" t="s">
        <v>64</v>
      </c>
    </row>
    <row r="5" spans="1:12" ht="16.5" customHeight="1" x14ac:dyDescent="0.25">
      <c r="A5" s="113" t="s">
        <v>0</v>
      </c>
      <c r="B5" s="116" t="s">
        <v>77</v>
      </c>
      <c r="C5" s="119" t="s">
        <v>122</v>
      </c>
      <c r="D5" s="122" t="s">
        <v>142</v>
      </c>
      <c r="E5" s="122"/>
      <c r="F5" s="122"/>
      <c r="G5" s="122"/>
      <c r="H5" s="122"/>
      <c r="I5" s="122"/>
      <c r="J5" s="122"/>
      <c r="K5" s="122"/>
      <c r="L5" s="119" t="s">
        <v>146</v>
      </c>
    </row>
    <row r="6" spans="1:12" ht="12.75" x14ac:dyDescent="0.25">
      <c r="A6" s="114"/>
      <c r="B6" s="117"/>
      <c r="C6" s="120"/>
      <c r="D6" s="122" t="s">
        <v>143</v>
      </c>
      <c r="E6" s="123" t="s">
        <v>142</v>
      </c>
      <c r="F6" s="124"/>
      <c r="G6" s="125"/>
      <c r="H6" s="126" t="s">
        <v>144</v>
      </c>
      <c r="I6" s="122" t="s">
        <v>142</v>
      </c>
      <c r="J6" s="122"/>
      <c r="K6" s="122"/>
      <c r="L6" s="120"/>
    </row>
    <row r="7" spans="1:12" ht="69" customHeight="1" x14ac:dyDescent="0.25">
      <c r="A7" s="115"/>
      <c r="B7" s="118"/>
      <c r="C7" s="121"/>
      <c r="D7" s="122"/>
      <c r="E7" s="65" t="s">
        <v>147</v>
      </c>
      <c r="F7" s="65" t="s">
        <v>147</v>
      </c>
      <c r="G7" s="65" t="s">
        <v>148</v>
      </c>
      <c r="H7" s="127"/>
      <c r="I7" s="65" t="s">
        <v>145</v>
      </c>
      <c r="J7" s="65" t="s">
        <v>145</v>
      </c>
      <c r="K7" s="65" t="s">
        <v>145</v>
      </c>
      <c r="L7" s="121"/>
    </row>
    <row r="8" spans="1:12" s="35" customFormat="1" ht="12.75" x14ac:dyDescent="0.25">
      <c r="A8" s="19" t="s">
        <v>2</v>
      </c>
      <c r="B8" s="33" t="s">
        <v>82</v>
      </c>
      <c r="C8" s="34"/>
      <c r="D8" s="34"/>
      <c r="E8" s="34"/>
      <c r="F8" s="34"/>
      <c r="G8" s="34"/>
      <c r="H8" s="34"/>
      <c r="I8" s="34"/>
      <c r="J8" s="34"/>
      <c r="K8" s="34"/>
      <c r="L8" s="34"/>
    </row>
    <row r="9" spans="1:12" s="35" customFormat="1" ht="12.75" x14ac:dyDescent="0.25">
      <c r="A9" s="20" t="s">
        <v>3</v>
      </c>
      <c r="B9" s="36" t="s">
        <v>83</v>
      </c>
      <c r="C9" s="21"/>
      <c r="D9" s="21"/>
      <c r="E9" s="21"/>
      <c r="F9" s="21"/>
      <c r="G9" s="21"/>
      <c r="H9" s="21"/>
      <c r="I9" s="21"/>
      <c r="J9" s="21"/>
      <c r="K9" s="21"/>
      <c r="L9" s="21"/>
    </row>
    <row r="10" spans="1:12" s="35" customFormat="1" ht="12.75" x14ac:dyDescent="0.25">
      <c r="A10" s="23" t="s">
        <v>65</v>
      </c>
      <c r="B10" s="36" t="s">
        <v>84</v>
      </c>
      <c r="C10" s="21"/>
      <c r="D10" s="21"/>
      <c r="E10" s="21"/>
      <c r="F10" s="21"/>
      <c r="G10" s="21"/>
      <c r="H10" s="21"/>
      <c r="I10" s="21"/>
      <c r="J10" s="21"/>
      <c r="K10" s="21"/>
      <c r="L10" s="21"/>
    </row>
    <row r="11" spans="1:12" ht="12.75" x14ac:dyDescent="0.25">
      <c r="A11" s="24" t="s">
        <v>66</v>
      </c>
      <c r="B11" s="37" t="s">
        <v>78</v>
      </c>
      <c r="C11" s="22"/>
      <c r="D11" s="22"/>
      <c r="E11" s="22"/>
      <c r="F11" s="22"/>
      <c r="G11" s="22"/>
      <c r="H11" s="22"/>
      <c r="I11" s="22"/>
      <c r="J11" s="22"/>
      <c r="K11" s="22"/>
      <c r="L11" s="22"/>
    </row>
    <row r="12" spans="1:12" ht="12.75" x14ac:dyDescent="0.25">
      <c r="A12" s="24" t="s">
        <v>67</v>
      </c>
      <c r="B12" s="37" t="s">
        <v>79</v>
      </c>
      <c r="C12" s="22"/>
      <c r="D12" s="22"/>
      <c r="E12" s="22"/>
      <c r="F12" s="22"/>
      <c r="G12" s="22"/>
      <c r="H12" s="22"/>
      <c r="I12" s="22"/>
      <c r="J12" s="22"/>
      <c r="K12" s="22"/>
      <c r="L12" s="22"/>
    </row>
    <row r="13" spans="1:12" s="35" customFormat="1" ht="12.75" x14ac:dyDescent="0.25">
      <c r="A13" s="23" t="s">
        <v>69</v>
      </c>
      <c r="B13" s="36" t="s">
        <v>123</v>
      </c>
      <c r="C13" s="21"/>
      <c r="D13" s="21"/>
      <c r="E13" s="21"/>
      <c r="F13" s="21"/>
      <c r="G13" s="21"/>
      <c r="H13" s="21"/>
      <c r="I13" s="21"/>
      <c r="J13" s="21"/>
      <c r="K13" s="21"/>
      <c r="L13" s="21"/>
    </row>
    <row r="14" spans="1:12" ht="12.75" hidden="1" outlineLevel="1" x14ac:dyDescent="0.25">
      <c r="A14" s="24"/>
      <c r="B14" s="37" t="s">
        <v>75</v>
      </c>
      <c r="C14" s="22"/>
      <c r="D14" s="22"/>
      <c r="E14" s="22"/>
      <c r="F14" s="22"/>
      <c r="G14" s="22"/>
      <c r="H14" s="22"/>
      <c r="I14" s="22"/>
      <c r="J14" s="22"/>
      <c r="K14" s="22"/>
      <c r="L14" s="22"/>
    </row>
    <row r="15" spans="1:12" ht="12.75" collapsed="1" x14ac:dyDescent="0.25">
      <c r="A15" s="24" t="s">
        <v>70</v>
      </c>
      <c r="B15" s="38" t="s">
        <v>85</v>
      </c>
      <c r="C15" s="22"/>
      <c r="D15" s="22"/>
      <c r="E15" s="22"/>
      <c r="F15" s="22"/>
      <c r="G15" s="22"/>
      <c r="H15" s="22"/>
      <c r="I15" s="22"/>
      <c r="J15" s="22"/>
      <c r="K15" s="22"/>
      <c r="L15" s="22"/>
    </row>
    <row r="16" spans="1:12" ht="12.75" x14ac:dyDescent="0.25">
      <c r="A16" s="24" t="s">
        <v>71</v>
      </c>
      <c r="B16" s="39" t="s">
        <v>86</v>
      </c>
      <c r="C16" s="22"/>
      <c r="D16" s="22"/>
      <c r="E16" s="22"/>
      <c r="F16" s="22"/>
      <c r="G16" s="22"/>
      <c r="H16" s="22"/>
      <c r="I16" s="22"/>
      <c r="J16" s="22"/>
      <c r="K16" s="22"/>
      <c r="L16" s="22"/>
    </row>
    <row r="17" spans="1:12" ht="12.75" x14ac:dyDescent="0.25">
      <c r="A17" s="24" t="s">
        <v>72</v>
      </c>
      <c r="B17" s="38" t="s">
        <v>87</v>
      </c>
      <c r="C17" s="22"/>
      <c r="D17" s="22"/>
      <c r="E17" s="22"/>
      <c r="F17" s="22"/>
      <c r="G17" s="22"/>
      <c r="H17" s="22"/>
      <c r="I17" s="22"/>
      <c r="J17" s="22"/>
      <c r="K17" s="22"/>
      <c r="L17" s="22"/>
    </row>
    <row r="18" spans="1:12" s="35" customFormat="1" ht="12.75" x14ac:dyDescent="0.25">
      <c r="A18" s="23" t="s">
        <v>73</v>
      </c>
      <c r="B18" s="36" t="s">
        <v>80</v>
      </c>
      <c r="C18" s="21"/>
      <c r="D18" s="21"/>
      <c r="E18" s="21"/>
      <c r="F18" s="21"/>
      <c r="G18" s="21"/>
      <c r="H18" s="21"/>
      <c r="I18" s="21"/>
      <c r="J18" s="21"/>
      <c r="K18" s="21"/>
      <c r="L18" s="21"/>
    </row>
    <row r="19" spans="1:12" s="40" customFormat="1" ht="38.25" x14ac:dyDescent="0.25">
      <c r="A19" s="26" t="s">
        <v>74</v>
      </c>
      <c r="B19" s="27" t="s">
        <v>88</v>
      </c>
      <c r="C19" s="21"/>
      <c r="D19" s="21"/>
      <c r="E19" s="21"/>
      <c r="F19" s="21"/>
      <c r="G19" s="21"/>
      <c r="H19" s="21"/>
      <c r="I19" s="21"/>
      <c r="J19" s="21"/>
      <c r="K19" s="21"/>
      <c r="L19" s="21"/>
    </row>
    <row r="20" spans="1:12" s="40" customFormat="1" ht="25.5" hidden="1" x14ac:dyDescent="0.25">
      <c r="A20" s="41"/>
      <c r="B20" s="28" t="s">
        <v>89</v>
      </c>
      <c r="C20" s="25"/>
      <c r="D20" s="25"/>
      <c r="E20" s="25"/>
      <c r="F20" s="25"/>
      <c r="G20" s="25"/>
      <c r="H20" s="25"/>
      <c r="I20" s="25"/>
      <c r="J20" s="25"/>
      <c r="K20" s="25"/>
      <c r="L20" s="25"/>
    </row>
    <row r="21" spans="1:12" s="42" customFormat="1" ht="12.75" hidden="1" outlineLevel="1" x14ac:dyDescent="0.25">
      <c r="A21" s="26">
        <v>5</v>
      </c>
      <c r="B21" s="27" t="s">
        <v>81</v>
      </c>
      <c r="C21" s="21"/>
      <c r="D21" s="21"/>
      <c r="E21" s="21"/>
      <c r="F21" s="21"/>
      <c r="G21" s="21"/>
      <c r="H21" s="21"/>
      <c r="I21" s="21"/>
      <c r="J21" s="21"/>
      <c r="K21" s="21"/>
      <c r="L21" s="21"/>
    </row>
    <row r="22" spans="1:12" s="35" customFormat="1" ht="25.5" collapsed="1" x14ac:dyDescent="0.25">
      <c r="A22" s="20" t="s">
        <v>10</v>
      </c>
      <c r="B22" s="43" t="s">
        <v>90</v>
      </c>
      <c r="C22" s="21"/>
      <c r="D22" s="21"/>
      <c r="E22" s="21"/>
      <c r="F22" s="21"/>
      <c r="G22" s="21"/>
      <c r="H22" s="21"/>
      <c r="I22" s="21"/>
      <c r="J22" s="21"/>
      <c r="K22" s="21"/>
      <c r="L22" s="21"/>
    </row>
    <row r="23" spans="1:12" ht="12.75" x14ac:dyDescent="0.25">
      <c r="A23" s="24" t="s">
        <v>65</v>
      </c>
      <c r="B23" s="44" t="s">
        <v>91</v>
      </c>
      <c r="C23" s="22"/>
      <c r="D23" s="22"/>
      <c r="E23" s="22"/>
      <c r="F23" s="22"/>
      <c r="G23" s="22"/>
      <c r="H23" s="22"/>
      <c r="I23" s="22"/>
      <c r="J23" s="22"/>
      <c r="K23" s="22"/>
      <c r="L23" s="22"/>
    </row>
    <row r="24" spans="1:12" ht="12.75" x14ac:dyDescent="0.25">
      <c r="A24" s="24" t="s">
        <v>69</v>
      </c>
      <c r="B24" s="44" t="s">
        <v>92</v>
      </c>
      <c r="C24" s="22"/>
      <c r="D24" s="22"/>
      <c r="E24" s="22"/>
      <c r="F24" s="22"/>
      <c r="G24" s="22"/>
      <c r="H24" s="22"/>
      <c r="I24" s="22"/>
      <c r="J24" s="22"/>
      <c r="K24" s="22"/>
      <c r="L24" s="22"/>
    </row>
    <row r="25" spans="1:12" s="35" customFormat="1" ht="12.75" x14ac:dyDescent="0.25">
      <c r="A25" s="20" t="s">
        <v>93</v>
      </c>
      <c r="B25" s="36" t="s">
        <v>94</v>
      </c>
      <c r="C25" s="21"/>
      <c r="D25" s="21"/>
      <c r="E25" s="21"/>
      <c r="F25" s="21"/>
      <c r="G25" s="21"/>
      <c r="H25" s="21"/>
      <c r="I25" s="21"/>
      <c r="J25" s="21"/>
      <c r="K25" s="21"/>
      <c r="L25" s="21"/>
    </row>
    <row r="26" spans="1:12" s="35" customFormat="1" ht="12.75" x14ac:dyDescent="0.25">
      <c r="A26" s="20" t="s">
        <v>95</v>
      </c>
      <c r="B26" s="36" t="s">
        <v>96</v>
      </c>
      <c r="C26" s="21"/>
      <c r="D26" s="21"/>
      <c r="E26" s="21"/>
      <c r="F26" s="21"/>
      <c r="G26" s="21"/>
      <c r="H26" s="21"/>
      <c r="I26" s="21"/>
      <c r="J26" s="21"/>
      <c r="K26" s="21"/>
      <c r="L26" s="21"/>
    </row>
    <row r="27" spans="1:12" ht="12.75" x14ac:dyDescent="0.25">
      <c r="A27" s="23" t="s">
        <v>3</v>
      </c>
      <c r="B27" s="36" t="s">
        <v>97</v>
      </c>
      <c r="C27" s="21"/>
      <c r="D27" s="21"/>
      <c r="E27" s="21"/>
      <c r="F27" s="21"/>
      <c r="G27" s="21"/>
      <c r="H27" s="21"/>
      <c r="I27" s="21"/>
      <c r="J27" s="21"/>
      <c r="K27" s="21"/>
      <c r="L27" s="21"/>
    </row>
    <row r="28" spans="1:12" ht="12.75" x14ac:dyDescent="0.25">
      <c r="A28" s="24" t="s">
        <v>65</v>
      </c>
      <c r="B28" s="38" t="s">
        <v>98</v>
      </c>
      <c r="C28" s="22"/>
      <c r="D28" s="22"/>
      <c r="E28" s="22"/>
      <c r="F28" s="22"/>
      <c r="G28" s="22"/>
      <c r="H28" s="22"/>
      <c r="I28" s="22"/>
      <c r="J28" s="22"/>
      <c r="K28" s="22"/>
      <c r="L28" s="22"/>
    </row>
    <row r="29" spans="1:12" s="35" customFormat="1" ht="12.75" x14ac:dyDescent="0.25">
      <c r="A29" s="24" t="s">
        <v>69</v>
      </c>
      <c r="B29" s="37" t="s">
        <v>99</v>
      </c>
      <c r="C29" s="22"/>
      <c r="D29" s="22"/>
      <c r="E29" s="22"/>
      <c r="F29" s="22"/>
      <c r="G29" s="22"/>
      <c r="H29" s="22"/>
      <c r="I29" s="22"/>
      <c r="J29" s="22"/>
      <c r="K29" s="22"/>
      <c r="L29" s="22"/>
    </row>
    <row r="30" spans="1:12" s="35" customFormat="1" ht="25.5" x14ac:dyDescent="0.25">
      <c r="A30" s="23" t="s">
        <v>10</v>
      </c>
      <c r="B30" s="36" t="s">
        <v>90</v>
      </c>
      <c r="C30" s="21"/>
      <c r="D30" s="21"/>
      <c r="E30" s="21"/>
      <c r="F30" s="21"/>
      <c r="G30" s="21"/>
      <c r="H30" s="21"/>
      <c r="I30" s="21"/>
      <c r="J30" s="21"/>
      <c r="K30" s="21"/>
      <c r="L30" s="21"/>
    </row>
    <row r="31" spans="1:12" s="35" customFormat="1" ht="12.75" x14ac:dyDescent="0.25">
      <c r="A31" s="23" t="s">
        <v>65</v>
      </c>
      <c r="B31" s="36" t="s">
        <v>100</v>
      </c>
      <c r="C31" s="21"/>
      <c r="D31" s="21"/>
      <c r="E31" s="21"/>
      <c r="F31" s="21"/>
      <c r="G31" s="21"/>
      <c r="H31" s="21"/>
      <c r="I31" s="21"/>
      <c r="J31" s="21"/>
      <c r="K31" s="21"/>
      <c r="L31" s="21"/>
    </row>
    <row r="32" spans="1:12" ht="12.75" x14ac:dyDescent="0.25">
      <c r="A32" s="23" t="s">
        <v>66</v>
      </c>
      <c r="B32" s="36" t="s">
        <v>101</v>
      </c>
      <c r="C32" s="21"/>
      <c r="D32" s="21"/>
      <c r="E32" s="21"/>
      <c r="F32" s="21"/>
      <c r="G32" s="21"/>
      <c r="H32" s="21"/>
      <c r="I32" s="21"/>
      <c r="J32" s="21"/>
      <c r="K32" s="21"/>
      <c r="L32" s="21"/>
    </row>
    <row r="33" spans="1:12" ht="12.75" x14ac:dyDescent="0.25">
      <c r="A33" s="24" t="s">
        <v>6</v>
      </c>
      <c r="B33" s="37" t="s">
        <v>102</v>
      </c>
      <c r="C33" s="22"/>
      <c r="D33" s="22"/>
      <c r="E33" s="22"/>
      <c r="F33" s="22"/>
      <c r="G33" s="22"/>
      <c r="H33" s="22"/>
      <c r="I33" s="22"/>
      <c r="J33" s="22"/>
      <c r="K33" s="22"/>
      <c r="L33" s="22"/>
    </row>
    <row r="34" spans="1:12" ht="12.75" x14ac:dyDescent="0.25">
      <c r="A34" s="24" t="s">
        <v>6</v>
      </c>
      <c r="B34" s="37" t="s">
        <v>103</v>
      </c>
      <c r="C34" s="22"/>
      <c r="D34" s="22"/>
      <c r="E34" s="22"/>
      <c r="F34" s="22"/>
      <c r="G34" s="22"/>
      <c r="H34" s="22"/>
      <c r="I34" s="22"/>
      <c r="J34" s="22"/>
      <c r="K34" s="22"/>
      <c r="L34" s="22"/>
    </row>
    <row r="35" spans="1:12" ht="12.75" x14ac:dyDescent="0.25">
      <c r="A35" s="24" t="s">
        <v>6</v>
      </c>
      <c r="B35" s="37" t="s">
        <v>104</v>
      </c>
      <c r="C35" s="22"/>
      <c r="D35" s="22"/>
      <c r="E35" s="22"/>
      <c r="F35" s="22"/>
      <c r="G35" s="22"/>
      <c r="H35" s="22"/>
      <c r="I35" s="22"/>
      <c r="J35" s="22"/>
      <c r="K35" s="22"/>
      <c r="L35" s="22"/>
    </row>
    <row r="36" spans="1:12" ht="12.75" x14ac:dyDescent="0.25">
      <c r="A36" s="24" t="s">
        <v>6</v>
      </c>
      <c r="B36" s="37" t="s">
        <v>105</v>
      </c>
      <c r="C36" s="22"/>
      <c r="D36" s="22"/>
      <c r="E36" s="22"/>
      <c r="F36" s="22"/>
      <c r="G36" s="22"/>
      <c r="H36" s="22"/>
      <c r="I36" s="22"/>
      <c r="J36" s="22"/>
      <c r="K36" s="22"/>
      <c r="L36" s="22"/>
    </row>
    <row r="37" spans="1:12" ht="12.75" x14ac:dyDescent="0.25">
      <c r="A37" s="24" t="s">
        <v>6</v>
      </c>
      <c r="B37" s="37" t="s">
        <v>106</v>
      </c>
      <c r="C37" s="22"/>
      <c r="D37" s="22"/>
      <c r="E37" s="22"/>
      <c r="F37" s="22"/>
      <c r="G37" s="22"/>
      <c r="H37" s="22"/>
      <c r="I37" s="22"/>
      <c r="J37" s="22"/>
      <c r="K37" s="22"/>
      <c r="L37" s="22"/>
    </row>
    <row r="38" spans="1:12" ht="12.75" x14ac:dyDescent="0.25">
      <c r="A38" s="45" t="s">
        <v>6</v>
      </c>
      <c r="B38" s="37" t="s">
        <v>107</v>
      </c>
      <c r="C38" s="22"/>
      <c r="D38" s="22"/>
      <c r="E38" s="22"/>
      <c r="F38" s="22"/>
      <c r="G38" s="22"/>
      <c r="H38" s="22"/>
      <c r="I38" s="22"/>
      <c r="J38" s="22"/>
      <c r="K38" s="22"/>
      <c r="L38" s="22"/>
    </row>
    <row r="39" spans="1:12" ht="12.75" x14ac:dyDescent="0.25">
      <c r="A39" s="23" t="s">
        <v>67</v>
      </c>
      <c r="B39" s="36" t="s">
        <v>108</v>
      </c>
      <c r="C39" s="21"/>
      <c r="D39" s="21"/>
      <c r="E39" s="21"/>
      <c r="F39" s="21"/>
      <c r="G39" s="21"/>
      <c r="H39" s="21"/>
      <c r="I39" s="21"/>
      <c r="J39" s="21"/>
      <c r="K39" s="21"/>
      <c r="L39" s="21"/>
    </row>
    <row r="40" spans="1:12" ht="25.5" x14ac:dyDescent="0.25">
      <c r="A40" s="24" t="s">
        <v>6</v>
      </c>
      <c r="B40" s="37" t="s">
        <v>109</v>
      </c>
      <c r="C40" s="22"/>
      <c r="D40" s="22"/>
      <c r="E40" s="22"/>
      <c r="F40" s="22"/>
      <c r="G40" s="22"/>
      <c r="H40" s="22"/>
      <c r="I40" s="22"/>
      <c r="J40" s="22"/>
      <c r="K40" s="22"/>
      <c r="L40" s="22"/>
    </row>
    <row r="41" spans="1:12" s="35" customFormat="1" ht="51" x14ac:dyDescent="0.25">
      <c r="A41" s="23" t="s">
        <v>68</v>
      </c>
      <c r="B41" s="36" t="s">
        <v>110</v>
      </c>
      <c r="C41" s="21"/>
      <c r="D41" s="21"/>
      <c r="E41" s="21"/>
      <c r="F41" s="21"/>
      <c r="G41" s="21"/>
      <c r="H41" s="21"/>
      <c r="I41" s="21"/>
      <c r="J41" s="21"/>
      <c r="K41" s="21"/>
      <c r="L41" s="21"/>
    </row>
    <row r="42" spans="1:12" s="35" customFormat="1" ht="63.75" x14ac:dyDescent="0.25">
      <c r="A42" s="23" t="s">
        <v>111</v>
      </c>
      <c r="B42" s="46" t="s">
        <v>112</v>
      </c>
      <c r="C42" s="21"/>
      <c r="D42" s="21"/>
      <c r="E42" s="21"/>
      <c r="F42" s="21"/>
      <c r="G42" s="21"/>
      <c r="H42" s="21"/>
      <c r="I42" s="21"/>
      <c r="J42" s="21"/>
      <c r="K42" s="21"/>
      <c r="L42" s="21"/>
    </row>
    <row r="43" spans="1:12" s="35" customFormat="1" ht="25.5" x14ac:dyDescent="0.25">
      <c r="A43" s="23" t="s">
        <v>69</v>
      </c>
      <c r="B43" s="36" t="s">
        <v>124</v>
      </c>
      <c r="C43" s="21"/>
      <c r="D43" s="21"/>
      <c r="E43" s="21"/>
      <c r="F43" s="21"/>
      <c r="G43" s="21"/>
      <c r="H43" s="21"/>
      <c r="I43" s="21"/>
      <c r="J43" s="21"/>
      <c r="K43" s="21"/>
      <c r="L43" s="21"/>
    </row>
    <row r="44" spans="1:12" ht="25.5" x14ac:dyDescent="0.25">
      <c r="A44" s="49" t="s">
        <v>6</v>
      </c>
      <c r="B44" s="50" t="s">
        <v>125</v>
      </c>
      <c r="C44" s="22"/>
      <c r="D44" s="22"/>
      <c r="E44" s="22"/>
      <c r="F44" s="22"/>
      <c r="G44" s="22"/>
      <c r="H44" s="22"/>
      <c r="I44" s="22"/>
      <c r="J44" s="22"/>
      <c r="K44" s="22"/>
      <c r="L44" s="22"/>
    </row>
    <row r="45" spans="1:12" ht="25.5" x14ac:dyDescent="0.25">
      <c r="A45" s="49" t="s">
        <v>6</v>
      </c>
      <c r="B45" s="50" t="s">
        <v>126</v>
      </c>
      <c r="C45" s="22"/>
      <c r="D45" s="22"/>
      <c r="E45" s="22"/>
      <c r="F45" s="22"/>
      <c r="G45" s="22"/>
      <c r="H45" s="22"/>
      <c r="I45" s="22"/>
      <c r="J45" s="22"/>
      <c r="K45" s="22"/>
      <c r="L45" s="22"/>
    </row>
    <row r="46" spans="1:12" ht="12.75" x14ac:dyDescent="0.25">
      <c r="A46" s="49" t="s">
        <v>6</v>
      </c>
      <c r="B46" s="50" t="s">
        <v>127</v>
      </c>
      <c r="C46" s="22"/>
      <c r="D46" s="22"/>
      <c r="E46" s="22"/>
      <c r="F46" s="22"/>
      <c r="G46" s="22"/>
      <c r="H46" s="22"/>
      <c r="I46" s="22"/>
      <c r="J46" s="22"/>
      <c r="K46" s="22"/>
      <c r="L46" s="22"/>
    </row>
    <row r="47" spans="1:12" ht="12.75" x14ac:dyDescent="0.25">
      <c r="A47" s="49" t="s">
        <v>6</v>
      </c>
      <c r="B47" s="50" t="s">
        <v>128</v>
      </c>
      <c r="C47" s="22"/>
      <c r="D47" s="22"/>
      <c r="E47" s="22"/>
      <c r="F47" s="22"/>
      <c r="G47" s="22"/>
      <c r="H47" s="22"/>
      <c r="I47" s="22"/>
      <c r="J47" s="22"/>
      <c r="K47" s="22"/>
      <c r="L47" s="22"/>
    </row>
    <row r="48" spans="1:12" ht="12.75" x14ac:dyDescent="0.25">
      <c r="A48" s="49" t="s">
        <v>6</v>
      </c>
      <c r="B48" s="50" t="s">
        <v>129</v>
      </c>
      <c r="C48" s="22"/>
      <c r="D48" s="22"/>
      <c r="E48" s="22"/>
      <c r="F48" s="22"/>
      <c r="G48" s="22"/>
      <c r="H48" s="22"/>
      <c r="I48" s="22"/>
      <c r="J48" s="22"/>
      <c r="K48" s="22"/>
      <c r="L48" s="22"/>
    </row>
    <row r="49" spans="1:12" ht="12.75" x14ac:dyDescent="0.25">
      <c r="A49" s="49" t="s">
        <v>6</v>
      </c>
      <c r="B49" s="50" t="s">
        <v>130</v>
      </c>
      <c r="C49" s="22"/>
      <c r="D49" s="22"/>
      <c r="E49" s="22"/>
      <c r="F49" s="22"/>
      <c r="G49" s="22"/>
      <c r="H49" s="22"/>
      <c r="I49" s="22"/>
      <c r="J49" s="22"/>
      <c r="K49" s="22"/>
      <c r="L49" s="22"/>
    </row>
    <row r="50" spans="1:12" ht="51" x14ac:dyDescent="0.25">
      <c r="A50" s="49" t="s">
        <v>6</v>
      </c>
      <c r="B50" s="62" t="s">
        <v>131</v>
      </c>
      <c r="C50" s="22"/>
      <c r="D50" s="22"/>
      <c r="E50" s="22"/>
      <c r="F50" s="22"/>
      <c r="G50" s="22"/>
      <c r="H50" s="22"/>
      <c r="I50" s="22"/>
      <c r="J50" s="22"/>
      <c r="K50" s="22"/>
      <c r="L50" s="22"/>
    </row>
    <row r="51" spans="1:12" ht="12.75" x14ac:dyDescent="0.25">
      <c r="A51" s="49" t="s">
        <v>6</v>
      </c>
      <c r="B51" s="50" t="s">
        <v>132</v>
      </c>
      <c r="C51" s="22"/>
      <c r="D51" s="22"/>
      <c r="E51" s="22"/>
      <c r="F51" s="22"/>
      <c r="G51" s="22"/>
      <c r="H51" s="22"/>
      <c r="I51" s="22"/>
      <c r="J51" s="22"/>
      <c r="K51" s="22"/>
      <c r="L51" s="22"/>
    </row>
    <row r="52" spans="1:12" ht="25.5" x14ac:dyDescent="0.25">
      <c r="A52" s="49" t="s">
        <v>6</v>
      </c>
      <c r="B52" s="50" t="s">
        <v>133</v>
      </c>
      <c r="C52" s="22"/>
      <c r="D52" s="22"/>
      <c r="E52" s="22"/>
      <c r="F52" s="22"/>
      <c r="G52" s="22"/>
      <c r="H52" s="22"/>
      <c r="I52" s="22"/>
      <c r="J52" s="22"/>
      <c r="K52" s="22"/>
      <c r="L52" s="22"/>
    </row>
    <row r="53" spans="1:12" ht="25.5" x14ac:dyDescent="0.25">
      <c r="A53" s="49" t="s">
        <v>6</v>
      </c>
      <c r="B53" s="50" t="s">
        <v>134</v>
      </c>
      <c r="C53" s="22"/>
      <c r="D53" s="22"/>
      <c r="E53" s="22"/>
      <c r="F53" s="22"/>
      <c r="G53" s="22"/>
      <c r="H53" s="22"/>
      <c r="I53" s="22"/>
      <c r="J53" s="22"/>
      <c r="K53" s="22"/>
      <c r="L53" s="22"/>
    </row>
    <row r="54" spans="1:12" ht="25.5" x14ac:dyDescent="0.25">
      <c r="A54" s="49" t="s">
        <v>6</v>
      </c>
      <c r="B54" s="50" t="s">
        <v>135</v>
      </c>
      <c r="C54" s="22"/>
      <c r="D54" s="22"/>
      <c r="E54" s="22"/>
      <c r="F54" s="22"/>
      <c r="G54" s="22"/>
      <c r="H54" s="22"/>
      <c r="I54" s="22"/>
      <c r="J54" s="22"/>
      <c r="K54" s="22"/>
      <c r="L54" s="22"/>
    </row>
    <row r="55" spans="1:12" ht="12.75" x14ac:dyDescent="0.25">
      <c r="A55" s="49"/>
      <c r="B55" s="50" t="s">
        <v>136</v>
      </c>
      <c r="C55" s="22"/>
      <c r="D55" s="22"/>
      <c r="E55" s="22"/>
      <c r="F55" s="22"/>
      <c r="G55" s="22"/>
      <c r="H55" s="22"/>
      <c r="I55" s="22"/>
      <c r="J55" s="22"/>
      <c r="K55" s="22"/>
      <c r="L55" s="22"/>
    </row>
    <row r="56" spans="1:12" ht="12.75" x14ac:dyDescent="0.25">
      <c r="A56" s="49" t="s">
        <v>8</v>
      </c>
      <c r="B56" s="50" t="s">
        <v>137</v>
      </c>
      <c r="C56" s="22"/>
      <c r="D56" s="22"/>
      <c r="E56" s="22"/>
      <c r="F56" s="22"/>
      <c r="G56" s="22"/>
      <c r="H56" s="22"/>
      <c r="I56" s="22"/>
      <c r="J56" s="22"/>
      <c r="K56" s="22"/>
      <c r="L56" s="22"/>
    </row>
    <row r="57" spans="1:12" ht="12.75" x14ac:dyDescent="0.25">
      <c r="A57" s="49"/>
      <c r="B57" s="50" t="s">
        <v>138</v>
      </c>
      <c r="C57" s="22"/>
      <c r="D57" s="22"/>
      <c r="E57" s="22"/>
      <c r="F57" s="22"/>
      <c r="G57" s="22"/>
      <c r="H57" s="22"/>
      <c r="I57" s="22"/>
      <c r="J57" s="22"/>
      <c r="K57" s="22"/>
      <c r="L57" s="22"/>
    </row>
    <row r="58" spans="1:12" ht="25.5" x14ac:dyDescent="0.25">
      <c r="A58" s="49" t="s">
        <v>8</v>
      </c>
      <c r="B58" s="50" t="s">
        <v>139</v>
      </c>
      <c r="C58" s="22"/>
      <c r="D58" s="22"/>
      <c r="E58" s="22"/>
      <c r="F58" s="22"/>
      <c r="G58" s="22"/>
      <c r="H58" s="22"/>
      <c r="I58" s="22"/>
      <c r="J58" s="22"/>
      <c r="K58" s="22"/>
      <c r="L58" s="22"/>
    </row>
    <row r="59" spans="1:12" ht="25.5" x14ac:dyDescent="0.25">
      <c r="A59" s="49" t="s">
        <v>8</v>
      </c>
      <c r="B59" s="50" t="s">
        <v>141</v>
      </c>
      <c r="C59" s="22"/>
      <c r="D59" s="22"/>
      <c r="E59" s="22"/>
      <c r="F59" s="22"/>
      <c r="G59" s="22"/>
      <c r="H59" s="22"/>
      <c r="I59" s="22"/>
      <c r="J59" s="22"/>
      <c r="K59" s="22"/>
      <c r="L59" s="22"/>
    </row>
    <row r="60" spans="1:12" ht="38.25" x14ac:dyDescent="0.25">
      <c r="A60" s="49" t="s">
        <v>8</v>
      </c>
      <c r="B60" s="50" t="s">
        <v>140</v>
      </c>
      <c r="C60" s="22"/>
      <c r="D60" s="22"/>
      <c r="E60" s="22"/>
      <c r="F60" s="22"/>
      <c r="G60" s="22"/>
      <c r="H60" s="22"/>
      <c r="I60" s="22"/>
      <c r="J60" s="22"/>
      <c r="K60" s="22"/>
      <c r="L60" s="22"/>
    </row>
    <row r="61" spans="1:12" s="35" customFormat="1" ht="12.75" x14ac:dyDescent="0.25">
      <c r="A61" s="47" t="s">
        <v>113</v>
      </c>
      <c r="B61" s="48" t="s">
        <v>114</v>
      </c>
      <c r="C61" s="21"/>
      <c r="D61" s="21"/>
      <c r="E61" s="21"/>
      <c r="F61" s="21"/>
      <c r="G61" s="21"/>
      <c r="H61" s="21"/>
      <c r="I61" s="21"/>
      <c r="J61" s="21"/>
      <c r="K61" s="21"/>
      <c r="L61" s="21"/>
    </row>
    <row r="62" spans="1:12" ht="12.75" x14ac:dyDescent="0.25">
      <c r="A62" s="49" t="s">
        <v>65</v>
      </c>
      <c r="B62" s="50" t="s">
        <v>115</v>
      </c>
      <c r="C62" s="51"/>
      <c r="D62" s="51"/>
      <c r="E62" s="51"/>
      <c r="F62" s="51"/>
      <c r="G62" s="51"/>
      <c r="H62" s="51"/>
      <c r="I62" s="51"/>
      <c r="J62" s="51"/>
      <c r="K62" s="51"/>
      <c r="L62" s="51"/>
    </row>
    <row r="63" spans="1:12" ht="12.75" x14ac:dyDescent="0.25">
      <c r="A63" s="49">
        <v>2</v>
      </c>
      <c r="B63" s="50" t="s">
        <v>116</v>
      </c>
      <c r="C63" s="51"/>
      <c r="D63" s="51"/>
      <c r="E63" s="51"/>
      <c r="F63" s="51"/>
      <c r="G63" s="51"/>
      <c r="H63" s="51"/>
      <c r="I63" s="51"/>
      <c r="J63" s="51"/>
      <c r="K63" s="51"/>
      <c r="L63" s="51"/>
    </row>
    <row r="64" spans="1:12" ht="12.75" x14ac:dyDescent="0.25">
      <c r="A64" s="49" t="s">
        <v>73</v>
      </c>
      <c r="B64" s="50" t="s">
        <v>117</v>
      </c>
      <c r="C64" s="51"/>
      <c r="D64" s="51"/>
      <c r="E64" s="51"/>
      <c r="F64" s="51"/>
      <c r="G64" s="51"/>
      <c r="H64" s="51"/>
      <c r="I64" s="51"/>
      <c r="J64" s="51"/>
      <c r="K64" s="51"/>
      <c r="L64" s="51"/>
    </row>
    <row r="65" spans="1:12" ht="12.75" x14ac:dyDescent="0.25">
      <c r="A65" s="49" t="s">
        <v>74</v>
      </c>
      <c r="B65" s="50" t="s">
        <v>118</v>
      </c>
      <c r="C65" s="51"/>
      <c r="D65" s="51"/>
      <c r="E65" s="51"/>
      <c r="F65" s="51"/>
      <c r="G65" s="51"/>
      <c r="H65" s="51"/>
      <c r="I65" s="51"/>
      <c r="J65" s="51"/>
      <c r="K65" s="51"/>
      <c r="L65" s="51"/>
    </row>
    <row r="66" spans="1:12" ht="12.75" x14ac:dyDescent="0.25">
      <c r="A66" s="49" t="s">
        <v>76</v>
      </c>
      <c r="B66" s="50" t="s">
        <v>119</v>
      </c>
      <c r="C66" s="51"/>
      <c r="D66" s="51"/>
      <c r="E66" s="51"/>
      <c r="F66" s="51"/>
      <c r="G66" s="51"/>
      <c r="H66" s="51"/>
      <c r="I66" s="51"/>
      <c r="J66" s="51"/>
      <c r="K66" s="51"/>
      <c r="L66" s="51"/>
    </row>
    <row r="67" spans="1:12" ht="12.75" x14ac:dyDescent="0.25">
      <c r="A67" s="52"/>
      <c r="B67" s="53"/>
      <c r="C67" s="54"/>
      <c r="D67" s="54"/>
      <c r="E67" s="54"/>
      <c r="F67" s="54"/>
      <c r="G67" s="54"/>
      <c r="H67" s="54"/>
      <c r="I67" s="54"/>
      <c r="J67" s="54"/>
      <c r="K67" s="54"/>
      <c r="L67" s="54"/>
    </row>
    <row r="68" spans="1:12" hidden="1" x14ac:dyDescent="0.25">
      <c r="A68" s="55"/>
      <c r="B68" s="128" t="s">
        <v>120</v>
      </c>
      <c r="C68" s="128"/>
    </row>
    <row r="69" spans="1:12" hidden="1" x14ac:dyDescent="0.25">
      <c r="A69" s="55"/>
      <c r="B69" s="109" t="s">
        <v>121</v>
      </c>
      <c r="C69" s="109"/>
    </row>
    <row r="70" spans="1:12" x14ac:dyDescent="0.25">
      <c r="A70" s="55"/>
      <c r="B70" s="109"/>
      <c r="C70" s="109"/>
    </row>
    <row r="71" spans="1:12" x14ac:dyDescent="0.25">
      <c r="A71" s="56"/>
      <c r="B71" s="109"/>
      <c r="C71" s="109"/>
    </row>
    <row r="72" spans="1:12" s="30" customFormat="1" x14ac:dyDescent="0.25">
      <c r="A72" s="55"/>
      <c r="B72" s="57"/>
      <c r="C72" s="58"/>
      <c r="K72" s="63"/>
    </row>
    <row r="73" spans="1:12" x14ac:dyDescent="0.25">
      <c r="C73" s="58"/>
    </row>
    <row r="74" spans="1:12" x14ac:dyDescent="0.25">
      <c r="C74" s="59"/>
    </row>
    <row r="75" spans="1:12" x14ac:dyDescent="0.25">
      <c r="C75" s="59"/>
    </row>
    <row r="76" spans="1:12" x14ac:dyDescent="0.25">
      <c r="C76" s="59"/>
    </row>
    <row r="77" spans="1:12" x14ac:dyDescent="0.25">
      <c r="C77" s="60"/>
    </row>
    <row r="78" spans="1:12" x14ac:dyDescent="0.25">
      <c r="C78" s="60"/>
    </row>
    <row r="79" spans="1:12" x14ac:dyDescent="0.25">
      <c r="C79" s="59"/>
    </row>
    <row r="80" spans="1:12" x14ac:dyDescent="0.25">
      <c r="C80" s="59"/>
    </row>
    <row r="81" spans="1:3" x14ac:dyDescent="0.25">
      <c r="C81" s="59"/>
    </row>
    <row r="82" spans="1:3" x14ac:dyDescent="0.25">
      <c r="C82" s="59"/>
    </row>
    <row r="83" spans="1:3" x14ac:dyDescent="0.25">
      <c r="A83" s="61"/>
      <c r="C83" s="60"/>
    </row>
    <row r="84" spans="1:3" x14ac:dyDescent="0.25">
      <c r="A84" s="61"/>
      <c r="C84" s="59"/>
    </row>
    <row r="85" spans="1:3" x14ac:dyDescent="0.25">
      <c r="A85" s="61"/>
      <c r="C85" s="59"/>
    </row>
    <row r="86" spans="1:3" x14ac:dyDescent="0.25">
      <c r="A86" s="61"/>
      <c r="C86" s="59"/>
    </row>
    <row r="87" spans="1:3" x14ac:dyDescent="0.25">
      <c r="A87" s="61"/>
      <c r="C87" s="60"/>
    </row>
  </sheetData>
  <mergeCells count="16">
    <mergeCell ref="B71:C71"/>
    <mergeCell ref="A1:B1"/>
    <mergeCell ref="A2:L2"/>
    <mergeCell ref="A3:L3"/>
    <mergeCell ref="A5:A7"/>
    <mergeCell ref="B5:B7"/>
    <mergeCell ref="C5:C7"/>
    <mergeCell ref="D5:K5"/>
    <mergeCell ref="L5:L7"/>
    <mergeCell ref="D6:D7"/>
    <mergeCell ref="E6:G6"/>
    <mergeCell ref="H6:H7"/>
    <mergeCell ref="I6:K6"/>
    <mergeCell ref="B68:C68"/>
    <mergeCell ref="B69:C69"/>
    <mergeCell ref="B70:C70"/>
  </mergeCells>
  <printOptions horizontalCentered="1"/>
  <pageMargins left="0.2" right="0.2" top="0.5" bottom="0.5" header="0.3" footer="0.3"/>
  <pageSetup paperSize="9" scale="6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Phụ lục</vt:lpstr>
      <vt:lpstr>PL2</vt:lpstr>
      <vt:lpstr>Bieu </vt:lpstr>
      <vt:lpstr>'Bieu '!Print_Area</vt:lpstr>
      <vt:lpstr>'Phụ lục'!Print_Area</vt:lpstr>
      <vt:lpstr>'PL2'!Print_Area</vt:lpstr>
      <vt:lpstr>'Bieu '!Print_Titles</vt:lpstr>
      <vt:lpstr>'Phụ lục'!Print_Titles</vt:lpstr>
      <vt:lpstr>'PL2'!Print_Titles</vt:lpstr>
      <vt:lpstr>'Phụ lục'!tvpllink_xiswgivqeg_1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V Ha</dc:creator>
  <cp:lastModifiedBy>Le Huynh Thanh Thao</cp:lastModifiedBy>
  <cp:lastPrinted>2025-08-21T07:54:57Z</cp:lastPrinted>
  <dcterms:created xsi:type="dcterms:W3CDTF">2025-04-21T08:31:13Z</dcterms:created>
  <dcterms:modified xsi:type="dcterms:W3CDTF">2025-08-22T02:22:09Z</dcterms:modified>
</cp:coreProperties>
</file>